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lance Sheet" state="visible" r:id="rId4"/>
    <sheet sheetId="2" name="Ratios" state="visible" r:id="rId5"/>
    <sheet sheetId="3" name="Personal Net Worth" state="visible" r:id="rId6"/>
  </sheets>
  <calcPr calcId="171027"/>
</workbook>
</file>

<file path=xl/sharedStrings.xml><?xml version="1.0" encoding="utf-8"?>
<sst xmlns="http://schemas.openxmlformats.org/spreadsheetml/2006/main" count="86" uniqueCount="70">
  <si>
    <t>Line item</t>
  </si>
  <si>
    <t>Dec 31, 2025</t>
  </si>
  <si>
    <t>Mar 31, 2026</t>
  </si>
  <si>
    <t>Jun 30, 2026</t>
  </si>
  <si>
    <t>Sep 30, 2026</t>
  </si>
  <si>
    <t>Change this quarter</t>
  </si>
  <si>
    <t>Cash in bank</t>
  </si>
  <si>
    <t>Accounts receivable</t>
  </si>
  <si>
    <t>Inventory and supplies</t>
  </si>
  <si>
    <t>Prepaid expenses</t>
  </si>
  <si>
    <t>Total current assets</t>
  </si>
  <si>
    <t>Equipment</t>
  </si>
  <si>
    <t>Vehicles</t>
  </si>
  <si>
    <t>Less accumulated depreciation</t>
  </si>
  <si>
    <t>Total fixed assets</t>
  </si>
  <si>
    <t>Total assets</t>
  </si>
  <si>
    <t>Accounts payable</t>
  </si>
  <si>
    <t>Credit cards</t>
  </si>
  <si>
    <t>Sales tax payable</t>
  </si>
  <si>
    <t>Payroll liabilities</t>
  </si>
  <si>
    <t>Loan payments due in 12 months</t>
  </si>
  <si>
    <t>Total current liabilities</t>
  </si>
  <si>
    <t>Equipment loan</t>
  </si>
  <si>
    <t>Vehicle loan</t>
  </si>
  <si>
    <t>Total long-term liabilities</t>
  </si>
  <si>
    <t>Total liabilities</t>
  </si>
  <si>
    <t>Owner's investment</t>
  </si>
  <si>
    <t>Retained earnings</t>
  </si>
  <si>
    <t>Owner draws this year</t>
  </si>
  <si>
    <t>Total equity</t>
  </si>
  <si>
    <t>Total liabilities and equity</t>
  </si>
  <si>
    <t>Check</t>
  </si>
  <si>
    <t>Measure</t>
  </si>
  <si>
    <t>What it tells you</t>
  </si>
  <si>
    <t>Working capital</t>
  </si>
  <si>
    <t>Money left to run the business if you paid every bill due this year from current assets.</t>
  </si>
  <si>
    <t>Current ratio</t>
  </si>
  <si>
    <t>Current assets for every $1 of bills due within a year. Higher means more breathing room.</t>
  </si>
  <si>
    <t>Quick ratio</t>
  </si>
  <si>
    <t>Same idea, counting only cash and money customers owe you.</t>
  </si>
  <si>
    <t>Debt to equity</t>
  </si>
  <si>
    <t>Dollars owed for every $1 the owner has in the business.</t>
  </si>
  <si>
    <t>Debt to assets</t>
  </si>
  <si>
    <t>Share of everything the business owns that is paid for with debt.</t>
  </si>
  <si>
    <t>Owner's equity</t>
  </si>
  <si>
    <t>What the business is worth on paper after all debts, at book value.</t>
  </si>
  <si>
    <t>Item</t>
  </si>
  <si>
    <t>Type</t>
  </si>
  <si>
    <t>Jan 1, 2026</t>
  </si>
  <si>
    <t>Apr 1, 2026</t>
  </si>
  <si>
    <t>Jul 1, 2026</t>
  </si>
  <si>
    <t>Oct 1, 2026</t>
  </si>
  <si>
    <t>Change since start</t>
  </si>
  <si>
    <t>Checking account</t>
  </si>
  <si>
    <t>Asset</t>
  </si>
  <si>
    <t>Savings and emergency fund</t>
  </si>
  <si>
    <t>401(k)</t>
  </si>
  <si>
    <t>Roth IRA</t>
  </si>
  <si>
    <t>Home (estimated value)</t>
  </si>
  <si>
    <t>Car (estimated value)</t>
  </si>
  <si>
    <t>Other assets</t>
  </si>
  <si>
    <t>Mortgage</t>
  </si>
  <si>
    <t>Debt</t>
  </si>
  <si>
    <t>Car loan</t>
  </si>
  <si>
    <t>Student loan</t>
  </si>
  <si>
    <t>Other debts</t>
  </si>
  <si>
    <t>Total debts</t>
  </si>
  <si>
    <t>Net worth</t>
  </si>
  <si>
    <t>Change since last date</t>
  </si>
  <si>
    <t>Debt as a share of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</si>
</sst>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5" width="14" customWidth="1"/>
    <col min="6" max="6" width="18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s="2">
        <v>18450</v>
      </c>
      <c r="C2" s="2">
        <v>12300</v>
      </c>
      <c r="D2" s="2">
        <v>27800</v>
      </c>
      <c r="E2" s="2">
        <v>34150</v>
      </c>
      <c r="F2" s="2">
        <f>E2-D2</f>
        <v>6350</v>
      </c>
    </row>
    <row r="3" spans="1:6" x14ac:dyDescent="0.25">
      <c r="A3" t="s">
        <v>7</v>
      </c>
      <c r="B3" s="2">
        <v>6200</v>
      </c>
      <c r="C3" s="2">
        <v>4100</v>
      </c>
      <c r="D3" s="2">
        <v>11850</v>
      </c>
      <c r="E3" s="2">
        <v>9400</v>
      </c>
      <c r="F3" s="2">
        <f>E3-D3</f>
        <v>-2450</v>
      </c>
    </row>
    <row r="4" spans="1:6" x14ac:dyDescent="0.25">
      <c r="A4" t="s">
        <v>8</v>
      </c>
      <c r="B4" s="2">
        <v>3100</v>
      </c>
      <c r="C4" s="2">
        <v>5400</v>
      </c>
      <c r="D4" s="2">
        <v>4200</v>
      </c>
      <c r="E4" s="2">
        <v>3600</v>
      </c>
      <c r="F4" s="2">
        <f>E4-D4</f>
        <v>-600</v>
      </c>
    </row>
    <row r="5" spans="1:6" x14ac:dyDescent="0.25">
      <c r="A5" t="s">
        <v>9</v>
      </c>
      <c r="B5" s="2">
        <v>1800</v>
      </c>
      <c r="C5" s="2">
        <v>1350</v>
      </c>
      <c r="D5" s="2">
        <v>900</v>
      </c>
      <c r="E5" s="2">
        <v>450</v>
      </c>
      <c r="F5" s="2">
        <f>E5-D5</f>
        <v>-450</v>
      </c>
    </row>
    <row r="6" spans="1:6" x14ac:dyDescent="0.25">
      <c r="A6" t="s">
        <v>10</v>
      </c>
      <c r="B6" s="2">
        <f>SUM(B2:B5)</f>
        <v>29550</v>
      </c>
      <c r="C6" s="2">
        <f>SUM(C2:C5)</f>
        <v>23150</v>
      </c>
      <c r="D6" s="2">
        <f>SUM(D2:D5)</f>
        <v>44750</v>
      </c>
      <c r="E6" s="2">
        <f>SUM(E2:E5)</f>
        <v>47600</v>
      </c>
      <c r="F6" s="2">
        <f>E6-D6</f>
        <v>2850</v>
      </c>
    </row>
    <row r="7" spans="1:6" x14ac:dyDescent="0.25">
      <c r="A7" t="s">
        <v>11</v>
      </c>
      <c r="B7" s="2">
        <v>42000</v>
      </c>
      <c r="C7" s="2">
        <v>42000</v>
      </c>
      <c r="D7" s="2">
        <v>48500</v>
      </c>
      <c r="E7" s="2">
        <v>48500</v>
      </c>
      <c r="F7" s="2">
        <f>E7-D7</f>
        <v>0</v>
      </c>
    </row>
    <row r="8" spans="1:6" x14ac:dyDescent="0.25">
      <c r="A8" t="s">
        <v>12</v>
      </c>
      <c r="B8" s="2">
        <v>38000</v>
      </c>
      <c r="C8" s="2">
        <v>38000</v>
      </c>
      <c r="D8" s="2">
        <v>38000</v>
      </c>
      <c r="E8" s="2">
        <v>38000</v>
      </c>
      <c r="F8" s="2">
        <f>E8-D8</f>
        <v>0</v>
      </c>
    </row>
    <row r="9" spans="1:6" x14ac:dyDescent="0.25">
      <c r="A9" t="s">
        <v>13</v>
      </c>
      <c r="B9" s="2">
        <v>-21500</v>
      </c>
      <c r="C9" s="2">
        <v>-24100</v>
      </c>
      <c r="D9" s="2">
        <v>-26900</v>
      </c>
      <c r="E9" s="2">
        <v>-29700</v>
      </c>
      <c r="F9" s="2">
        <f>E9-D9</f>
        <v>-2800</v>
      </c>
    </row>
    <row r="10" spans="1:6" x14ac:dyDescent="0.25">
      <c r="A10" t="s">
        <v>14</v>
      </c>
      <c r="B10" s="2">
        <f>SUM(B7:B9)</f>
        <v>58500</v>
      </c>
      <c r="C10" s="2">
        <f>SUM(C7:C9)</f>
        <v>55900</v>
      </c>
      <c r="D10" s="2">
        <f>SUM(D7:D9)</f>
        <v>59600</v>
      </c>
      <c r="E10" s="2">
        <f>SUM(E7:E9)</f>
        <v>56800</v>
      </c>
      <c r="F10" s="2">
        <f>E10-D10</f>
        <v>-2800</v>
      </c>
    </row>
    <row r="11" spans="1:6" x14ac:dyDescent="0.25">
      <c r="A11" t="s">
        <v>15</v>
      </c>
      <c r="B11" s="2">
        <f>B6+B10</f>
        <v>88050</v>
      </c>
      <c r="C11" s="2">
        <f>C6+C10</f>
        <v>79050</v>
      </c>
      <c r="D11" s="2">
        <f>D6+D10</f>
        <v>104350</v>
      </c>
      <c r="E11" s="2">
        <f>E6+E10</f>
        <v>104400</v>
      </c>
      <c r="F11" s="2">
        <f>E11-D11</f>
        <v>50</v>
      </c>
    </row>
    <row r="12" spans="1:6" x14ac:dyDescent="0.25">
      <c r="A12" t="s">
        <v>16</v>
      </c>
      <c r="B12" s="2">
        <v>2400</v>
      </c>
      <c r="C12" s="2">
        <v>3900</v>
      </c>
      <c r="D12" s="2">
        <v>5100</v>
      </c>
      <c r="E12" s="2">
        <v>3300</v>
      </c>
      <c r="F12" s="2">
        <f>E12-D12</f>
        <v>-1800</v>
      </c>
    </row>
    <row r="13" spans="1:6" x14ac:dyDescent="0.25">
      <c r="A13" t="s">
        <v>17</v>
      </c>
      <c r="B13" s="2">
        <v>1850</v>
      </c>
      <c r="C13" s="2">
        <v>3200</v>
      </c>
      <c r="D13" s="2">
        <v>2650</v>
      </c>
      <c r="E13" s="2">
        <v>1900</v>
      </c>
      <c r="F13" s="2">
        <f>E13-D13</f>
        <v>-750</v>
      </c>
    </row>
    <row r="14" spans="1:6" x14ac:dyDescent="0.25">
      <c r="A14" t="s">
        <v>18</v>
      </c>
      <c r="B14" s="2">
        <v>950</v>
      </c>
      <c r="C14" s="2">
        <v>420</v>
      </c>
      <c r="D14" s="2">
        <v>1680</v>
      </c>
      <c r="E14" s="2">
        <v>1350</v>
      </c>
      <c r="F14" s="2">
        <f>E14-D14</f>
        <v>-330</v>
      </c>
    </row>
    <row r="15" spans="1:6" x14ac:dyDescent="0.25">
      <c r="A15" t="s">
        <v>19</v>
      </c>
      <c r="B15" s="2">
        <v>1200</v>
      </c>
      <c r="C15" s="2">
        <v>800</v>
      </c>
      <c r="D15" s="2">
        <v>2100</v>
      </c>
      <c r="E15" s="2">
        <v>1900</v>
      </c>
      <c r="F15" s="2">
        <f>E15-D15</f>
        <v>-200</v>
      </c>
    </row>
    <row r="16" spans="1:6" x14ac:dyDescent="0.25">
      <c r="A16" t="s">
        <v>20</v>
      </c>
      <c r="B16" s="2">
        <v>9600</v>
      </c>
      <c r="C16" s="2">
        <v>9600</v>
      </c>
      <c r="D16" s="2">
        <v>10800</v>
      </c>
      <c r="E16" s="2">
        <v>10800</v>
      </c>
      <c r="F16" s="2">
        <f>E16-D16</f>
        <v>0</v>
      </c>
    </row>
    <row r="17" spans="1:6" x14ac:dyDescent="0.25">
      <c r="A17" t="s">
        <v>21</v>
      </c>
      <c r="B17" s="2">
        <f>SUM(B12:B16)</f>
        <v>16000</v>
      </c>
      <c r="C17" s="2">
        <f>SUM(C12:C16)</f>
        <v>17920</v>
      </c>
      <c r="D17" s="2">
        <f>SUM(D12:D16)</f>
        <v>22330</v>
      </c>
      <c r="E17" s="2">
        <f>SUM(E12:E16)</f>
        <v>19250</v>
      </c>
      <c r="F17" s="2">
        <f>E17-D17</f>
        <v>-3080</v>
      </c>
    </row>
    <row r="18" spans="1:6" x14ac:dyDescent="0.25">
      <c r="A18" t="s">
        <v>22</v>
      </c>
      <c r="B18" s="2">
        <v>14200</v>
      </c>
      <c r="C18" s="2">
        <v>12100</v>
      </c>
      <c r="D18" s="2">
        <v>15600</v>
      </c>
      <c r="E18" s="2">
        <v>13200</v>
      </c>
      <c r="F18" s="2">
        <f>E18-D18</f>
        <v>-2400</v>
      </c>
    </row>
    <row r="19" spans="1:6" x14ac:dyDescent="0.25">
      <c r="A19" t="s">
        <v>23</v>
      </c>
      <c r="B19" s="2">
        <v>16800</v>
      </c>
      <c r="C19" s="2">
        <v>15200</v>
      </c>
      <c r="D19" s="2">
        <v>13600</v>
      </c>
      <c r="E19" s="2">
        <v>12000</v>
      </c>
      <c r="F19" s="2">
        <f>E19-D19</f>
        <v>-1600</v>
      </c>
    </row>
    <row r="20" spans="1:6" x14ac:dyDescent="0.25">
      <c r="A20" t="s">
        <v>24</v>
      </c>
      <c r="B20" s="2">
        <f>SUM(B18:B19)</f>
        <v>31000</v>
      </c>
      <c r="C20" s="2">
        <f>SUM(C18:C19)</f>
        <v>27300</v>
      </c>
      <c r="D20" s="2">
        <f>SUM(D18:D19)</f>
        <v>29200</v>
      </c>
      <c r="E20" s="2">
        <f>SUM(E18:E19)</f>
        <v>25200</v>
      </c>
      <c r="F20" s="2">
        <f>E20-D20</f>
        <v>-4000</v>
      </c>
    </row>
    <row r="21" spans="1:6" x14ac:dyDescent="0.25">
      <c r="A21" t="s">
        <v>25</v>
      </c>
      <c r="B21" s="2">
        <f>B17+B20</f>
        <v>47000</v>
      </c>
      <c r="C21" s="2">
        <f>C17+C20</f>
        <v>45220</v>
      </c>
      <c r="D21" s="2">
        <f>D17+D20</f>
        <v>51530</v>
      </c>
      <c r="E21" s="2">
        <f>E17+E20</f>
        <v>44450</v>
      </c>
      <c r="F21" s="2">
        <f>E21-D21</f>
        <v>-7080</v>
      </c>
    </row>
    <row r="22" spans="1:6" x14ac:dyDescent="0.25">
      <c r="A22" t="s">
        <v>26</v>
      </c>
      <c r="B22" s="2">
        <v>25000</v>
      </c>
      <c r="C22" s="2">
        <v>25000</v>
      </c>
      <c r="D22" s="2">
        <v>25000</v>
      </c>
      <c r="E22" s="2">
        <v>25000</v>
      </c>
      <c r="F22" s="2">
        <f>E22-D22</f>
        <v>0</v>
      </c>
    </row>
    <row r="23" spans="1:6" x14ac:dyDescent="0.25">
      <c r="A23" t="s">
        <v>27</v>
      </c>
      <c r="B23" s="2">
        <v>16050</v>
      </c>
      <c r="C23" s="2">
        <v>17830</v>
      </c>
      <c r="D23" s="2">
        <v>45820</v>
      </c>
      <c r="E23" s="2">
        <v>61950</v>
      </c>
      <c r="F23" s="2">
        <f>E23-D23</f>
        <v>16130</v>
      </c>
    </row>
    <row r="24" spans="1:6" x14ac:dyDescent="0.25">
      <c r="A24" t="s">
        <v>28</v>
      </c>
      <c r="B24" s="2">
        <v>0</v>
      </c>
      <c r="C24" s="2">
        <v>-9000</v>
      </c>
      <c r="D24" s="2">
        <v>-18000</v>
      </c>
      <c r="E24" s="2">
        <v>-27000</v>
      </c>
      <c r="F24" s="2">
        <f>E24-D24</f>
        <v>-9000</v>
      </c>
    </row>
    <row r="25" spans="1:6" x14ac:dyDescent="0.25">
      <c r="A25" t="s">
        <v>29</v>
      </c>
      <c r="B25" s="2">
        <f>SUM(B22:B24)</f>
        <v>41050</v>
      </c>
      <c r="C25" s="2">
        <f>SUM(C22:C24)</f>
        <v>33830</v>
      </c>
      <c r="D25" s="2">
        <f>SUM(D22:D24)</f>
        <v>52820</v>
      </c>
      <c r="E25" s="2">
        <f>SUM(E22:E24)</f>
        <v>59950</v>
      </c>
      <c r="F25" s="2">
        <f>E25-D25</f>
        <v>7130</v>
      </c>
    </row>
    <row r="26" spans="1:6" x14ac:dyDescent="0.25">
      <c r="A26" t="s">
        <v>30</v>
      </c>
      <c r="B26" s="2">
        <f>B21+B25</f>
        <v>88050</v>
      </c>
      <c r="C26" s="2">
        <f>C21+C25</f>
        <v>79050</v>
      </c>
      <c r="D26" s="2">
        <f>D21+D25</f>
        <v>104350</v>
      </c>
      <c r="E26" s="2">
        <f>E21+E25</f>
        <v>104400</v>
      </c>
      <c r="F26" s="2">
        <f>E26-D26</f>
        <v>50</v>
      </c>
    </row>
    <row r="27" spans="1:6" x14ac:dyDescent="0.25">
      <c r="A27" t="s">
        <v>31</v>
      </c>
      <c r="B27" t="str">
        <f>IF(ROUND(B11-B26,2)=0,"Balanced","Off by "&amp;TEXT(ABS(B11-B26),"$#,##0.00"))</f>
        <v>Balanced</v>
      </c>
      <c r="C27" t="str">
        <f>IF(ROUND(C11-C26,2)=0,"Balanced","Off by "&amp;TEXT(ABS(C11-C26),"$#,##0.00"))</f>
        <v>Balanced</v>
      </c>
      <c r="D27" t="str">
        <f>IF(ROUND(D11-D26,2)=0,"Balanced","Off by "&amp;TEXT(ABS(D11-D26),"$#,##0.00"))</f>
        <v>Balanced</v>
      </c>
      <c r="E27" t="str">
        <f>IF(ROUND(E11-E26,2)=0,"Balanced","Off by "&amp;TEXT(ABS(E11-E26),"$#,##0.00"))</f>
        <v>Balanced</v>
      </c>
      <c r="F27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5" width="14" customWidth="1"/>
    <col min="6" max="6" width="60" customWidth="1"/>
  </cols>
  <sheetData>
    <row r="1" spans="1:6" s="1" customFormat="1" x14ac:dyDescent="0.25">
      <c r="A1" s="1" t="s">
        <v>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</row>
    <row r="2" spans="1:6" x14ac:dyDescent="0.25">
      <c r="A2" t="s">
        <v>34</v>
      </c>
      <c r="B2" s="2">
        <f>'Balance Sheet'!B6-'Balance Sheet'!B17</f>
        <v>13550</v>
      </c>
      <c r="C2" s="2">
        <f>'Balance Sheet'!C6-'Balance Sheet'!C17</f>
        <v>5230</v>
      </c>
      <c r="D2" s="2">
        <f>'Balance Sheet'!D6-'Balance Sheet'!D17</f>
        <v>22420</v>
      </c>
      <c r="E2" s="2">
        <f>'Balance Sheet'!E6-'Balance Sheet'!E17</f>
        <v>28350</v>
      </c>
      <c r="F2" t="s">
        <v>35</v>
      </c>
    </row>
    <row r="3" spans="1:6" x14ac:dyDescent="0.25">
      <c r="A3" t="s">
        <v>36</v>
      </c>
      <c r="B3" s="3">
        <f>IF('Balance Sheet'!B17=0,0,'Balance Sheet'!B6/'Balance Sheet'!B17)</f>
        <v>1.846875</v>
      </c>
      <c r="C3" s="3">
        <f>IF('Balance Sheet'!C17=0,0,'Balance Sheet'!C6/'Balance Sheet'!C17)</f>
        <v>1.2918526785714286</v>
      </c>
      <c r="D3" s="3">
        <f>IF('Balance Sheet'!D17=0,0,'Balance Sheet'!D6/'Balance Sheet'!D17)</f>
        <v>2.0040304523063144</v>
      </c>
      <c r="E3" s="3">
        <f>IF('Balance Sheet'!E17=0,0,'Balance Sheet'!E6/'Balance Sheet'!E17)</f>
        <v>2.4727272727272727</v>
      </c>
      <c r="F3" t="s">
        <v>37</v>
      </c>
    </row>
    <row r="4" spans="1:6" x14ac:dyDescent="0.25">
      <c r="A4" t="s">
        <v>38</v>
      </c>
      <c r="B4" s="3">
        <f>IF('Balance Sheet'!B17=0,0,('Balance Sheet'!B2+'Balance Sheet'!B3)/'Balance Sheet'!B17)</f>
        <v>1.540625</v>
      </c>
      <c r="C4" s="3">
        <f>IF('Balance Sheet'!C17=0,0,('Balance Sheet'!C2+'Balance Sheet'!C3)/'Balance Sheet'!C17)</f>
        <v>0.9151785714285714</v>
      </c>
      <c r="D4" s="3">
        <f>IF('Balance Sheet'!D17=0,0,('Balance Sheet'!D2+'Balance Sheet'!D3)/'Balance Sheet'!D17)</f>
        <v>1.7756381549484999</v>
      </c>
      <c r="E4" s="3">
        <f>IF('Balance Sheet'!E17=0,0,('Balance Sheet'!E2+'Balance Sheet'!E3)/'Balance Sheet'!E17)</f>
        <v>2.2623376623376625</v>
      </c>
      <c r="F4" t="s">
        <v>39</v>
      </c>
    </row>
    <row r="5" spans="1:6" x14ac:dyDescent="0.25">
      <c r="A5" t="s">
        <v>40</v>
      </c>
      <c r="B5" s="3">
        <f>IF('Balance Sheet'!B25=0,0,'Balance Sheet'!B21/'Balance Sheet'!B25)</f>
        <v>1.1449451887941535</v>
      </c>
      <c r="C5" s="3">
        <f>IF('Balance Sheet'!C25=0,0,'Balance Sheet'!C21/'Balance Sheet'!C25)</f>
        <v>1.3366834170854272</v>
      </c>
      <c r="D5" s="3">
        <f>IF('Balance Sheet'!D25=0,0,'Balance Sheet'!D21/'Balance Sheet'!D25)</f>
        <v>0.9755774327906096</v>
      </c>
      <c r="E5" s="3">
        <f>IF('Balance Sheet'!E25=0,0,'Balance Sheet'!E21/'Balance Sheet'!E25)</f>
        <v>0.7414512093411176</v>
      </c>
      <c r="F5" t="s">
        <v>41</v>
      </c>
    </row>
    <row r="6" spans="1:6" x14ac:dyDescent="0.25">
      <c r="A6" t="s">
        <v>42</v>
      </c>
      <c r="B6" s="4">
        <f>IF('Balance Sheet'!B11=0,0,'Balance Sheet'!B21/'Balance Sheet'!B11)</f>
        <v>0.5337876206700738</v>
      </c>
      <c r="C6" s="4">
        <f>IF('Balance Sheet'!C11=0,0,'Balance Sheet'!C21/'Balance Sheet'!C11)</f>
        <v>0.5720430107526882</v>
      </c>
      <c r="D6" s="4">
        <f>IF('Balance Sheet'!D11=0,0,'Balance Sheet'!D21/'Balance Sheet'!D11)</f>
        <v>0.4938188787733589</v>
      </c>
      <c r="E6" s="4">
        <f>IF('Balance Sheet'!E11=0,0,'Balance Sheet'!E21/'Balance Sheet'!E11)</f>
        <v>0.4257662835249042</v>
      </c>
      <c r="F6" t="s">
        <v>43</v>
      </c>
    </row>
    <row r="7" spans="1:6" x14ac:dyDescent="0.25">
      <c r="A7" t="s">
        <v>44</v>
      </c>
      <c r="B7" s="2">
        <f>'Balance Sheet'!B25</f>
        <v>41050</v>
      </c>
      <c r="C7" s="2">
        <f>'Balance Sheet'!C25</f>
        <v>33830</v>
      </c>
      <c r="D7" s="2">
        <f>'Balance Sheet'!D25</f>
        <v>52820</v>
      </c>
      <c r="E7" s="2">
        <f>'Balance Sheet'!E25</f>
        <v>59950</v>
      </c>
      <c r="F7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8" customWidth="1"/>
    <col min="3" max="6" width="13" customWidth="1"/>
    <col min="7" max="7" width="17" customWidth="1"/>
  </cols>
  <sheetData>
    <row r="1" spans="1:7" s="1" customFormat="1" x14ac:dyDescent="0.25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 x14ac:dyDescent="0.25">
      <c r="A2" t="s">
        <v>53</v>
      </c>
      <c r="B2" t="s">
        <v>54</v>
      </c>
      <c r="C2" s="2">
        <v>3200</v>
      </c>
      <c r="D2" s="2">
        <v>2850</v>
      </c>
      <c r="E2" s="2">
        <v>3400</v>
      </c>
      <c r="F2" s="2">
        <v>3100</v>
      </c>
      <c r="G2" s="2">
        <f>F2-C2</f>
        <v>-100</v>
      </c>
    </row>
    <row r="3" spans="1:7" x14ac:dyDescent="0.25">
      <c r="A3" t="s">
        <v>55</v>
      </c>
      <c r="B3" t="s">
        <v>54</v>
      </c>
      <c r="C3" s="2">
        <v>8500</v>
      </c>
      <c r="D3" s="2">
        <v>9400</v>
      </c>
      <c r="E3" s="2">
        <v>10100</v>
      </c>
      <c r="F3" s="2">
        <v>11300</v>
      </c>
      <c r="G3" s="2">
        <f>F3-C3</f>
        <v>2800</v>
      </c>
    </row>
    <row r="4" spans="1:7" x14ac:dyDescent="0.25">
      <c r="A4" t="s">
        <v>56</v>
      </c>
      <c r="B4" t="s">
        <v>54</v>
      </c>
      <c r="C4" s="2">
        <v>41200</v>
      </c>
      <c r="D4" s="2">
        <v>42900</v>
      </c>
      <c r="E4" s="2">
        <v>45800</v>
      </c>
      <c r="F4" s="2">
        <v>48100</v>
      </c>
      <c r="G4" s="2">
        <f>F4-C4</f>
        <v>6900</v>
      </c>
    </row>
    <row r="5" spans="1:7" x14ac:dyDescent="0.25">
      <c r="A5" t="s">
        <v>57</v>
      </c>
      <c r="B5" t="s">
        <v>54</v>
      </c>
      <c r="C5" s="2">
        <v>12600</v>
      </c>
      <c r="D5" s="2">
        <v>13200</v>
      </c>
      <c r="E5" s="2">
        <v>14400</v>
      </c>
      <c r="F5" s="2">
        <v>15100</v>
      </c>
      <c r="G5" s="2">
        <f>F5-C5</f>
        <v>2500</v>
      </c>
    </row>
    <row r="6" spans="1:7" x14ac:dyDescent="0.25">
      <c r="A6" t="s">
        <v>58</v>
      </c>
      <c r="B6" t="s">
        <v>54</v>
      </c>
      <c r="C6" s="2">
        <v>315000</v>
      </c>
      <c r="D6" s="2">
        <v>318000</v>
      </c>
      <c r="E6" s="2">
        <v>322000</v>
      </c>
      <c r="F6" s="2">
        <v>321000</v>
      </c>
      <c r="G6" s="2">
        <f>F6-C6</f>
        <v>6000</v>
      </c>
    </row>
    <row r="7" spans="1:7" x14ac:dyDescent="0.25">
      <c r="A7" t="s">
        <v>59</v>
      </c>
      <c r="B7" t="s">
        <v>54</v>
      </c>
      <c r="C7" s="2">
        <v>17500</v>
      </c>
      <c r="D7" s="2">
        <v>16800</v>
      </c>
      <c r="E7" s="2">
        <v>16200</v>
      </c>
      <c r="F7" s="2">
        <v>15500</v>
      </c>
      <c r="G7" s="2">
        <f>F7-C7</f>
        <v>-2000</v>
      </c>
    </row>
    <row r="8" spans="1:7" x14ac:dyDescent="0.25">
      <c r="A8" t="s">
        <v>60</v>
      </c>
      <c r="B8" t="s">
        <v>54</v>
      </c>
      <c r="C8" s="2">
        <v>2500</v>
      </c>
      <c r="D8" s="2">
        <v>2500</v>
      </c>
      <c r="E8" s="2">
        <v>2500</v>
      </c>
      <c r="F8" s="2">
        <v>2500</v>
      </c>
      <c r="G8" s="2">
        <f>F8-C8</f>
        <v>0</v>
      </c>
    </row>
    <row r="9" spans="1:7" x14ac:dyDescent="0.25">
      <c r="A9" t="s">
        <v>61</v>
      </c>
      <c r="B9" t="s">
        <v>62</v>
      </c>
      <c r="C9" s="2">
        <v>246800</v>
      </c>
      <c r="D9" s="2">
        <v>245100</v>
      </c>
      <c r="E9" s="2">
        <v>243400</v>
      </c>
      <c r="F9" s="2">
        <v>241600</v>
      </c>
      <c r="G9" s="2">
        <f>F9-C9</f>
        <v>-5200</v>
      </c>
    </row>
    <row r="10" spans="1:7" x14ac:dyDescent="0.25">
      <c r="A10" t="s">
        <v>63</v>
      </c>
      <c r="B10" t="s">
        <v>62</v>
      </c>
      <c r="C10" s="2">
        <v>12900</v>
      </c>
      <c r="D10" s="2">
        <v>11700</v>
      </c>
      <c r="E10" s="2">
        <v>10500</v>
      </c>
      <c r="F10" s="2">
        <v>9300</v>
      </c>
      <c r="G10" s="2">
        <f>F10-C10</f>
        <v>-3600</v>
      </c>
    </row>
    <row r="11" spans="1:7" x14ac:dyDescent="0.25">
      <c r="A11" t="s">
        <v>17</v>
      </c>
      <c r="B11" t="s">
        <v>62</v>
      </c>
      <c r="C11" s="2">
        <v>4600</v>
      </c>
      <c r="D11" s="2">
        <v>3900</v>
      </c>
      <c r="E11" s="2">
        <v>3100</v>
      </c>
      <c r="F11" s="2">
        <v>2200</v>
      </c>
      <c r="G11" s="2">
        <f>F11-C11</f>
        <v>-2400</v>
      </c>
    </row>
    <row r="12" spans="1:7" x14ac:dyDescent="0.25">
      <c r="A12" t="s">
        <v>64</v>
      </c>
      <c r="B12" t="s">
        <v>62</v>
      </c>
      <c r="C12" s="2">
        <v>18400</v>
      </c>
      <c r="D12" s="2">
        <v>17900</v>
      </c>
      <c r="E12" s="2">
        <v>17400</v>
      </c>
      <c r="F12" s="2">
        <v>16900</v>
      </c>
      <c r="G12" s="2">
        <f>F12-C12</f>
        <v>-1500</v>
      </c>
    </row>
    <row r="13" spans="1:7" x14ac:dyDescent="0.25">
      <c r="A13" t="s">
        <v>65</v>
      </c>
      <c r="B13" t="s">
        <v>62</v>
      </c>
      <c r="C13" s="2">
        <v>0</v>
      </c>
      <c r="D13" s="2">
        <v>0</v>
      </c>
      <c r="E13" s="2">
        <v>0</v>
      </c>
      <c r="F13" s="2">
        <v>0</v>
      </c>
      <c r="G13" s="2">
        <f>F13-C13</f>
        <v>0</v>
      </c>
    </row>
    <row r="14" spans="1:7" x14ac:dyDescent="0.25">
      <c r="A14" t="s">
        <v>15</v>
      </c>
      <c r="C14" s="2">
        <f>SUMIF($B$2:$B$13,"Asset",C2:C13)</f>
        <v>400500</v>
      </c>
      <c r="D14" s="2">
        <f>SUMIF($B$2:$B$13,"Asset",D2:D13)</f>
        <v>405650</v>
      </c>
      <c r="E14" s="2">
        <f>SUMIF($B$2:$B$13,"Asset",E2:E13)</f>
        <v>414400</v>
      </c>
      <c r="F14" s="2">
        <f>SUMIF($B$2:$B$13,"Asset",F2:F13)</f>
        <v>416600</v>
      </c>
      <c r="G14" s="2">
        <f>F14-C14</f>
        <v>16100</v>
      </c>
    </row>
    <row r="15" spans="1:7" x14ac:dyDescent="0.25">
      <c r="A15" t="s">
        <v>66</v>
      </c>
      <c r="C15" s="2">
        <f>SUMIF($B$2:$B$13,"Debt",C2:C13)</f>
        <v>282700</v>
      </c>
      <c r="D15" s="2">
        <f>SUMIF($B$2:$B$13,"Debt",D2:D13)</f>
        <v>278600</v>
      </c>
      <c r="E15" s="2">
        <f>SUMIF($B$2:$B$13,"Debt",E2:E13)</f>
        <v>274400</v>
      </c>
      <c r="F15" s="2">
        <f>SUMIF($B$2:$B$13,"Debt",F2:F13)</f>
        <v>270000</v>
      </c>
      <c r="G15" s="2">
        <f>F15-C15</f>
        <v>-12700</v>
      </c>
    </row>
    <row r="16" spans="1:7" x14ac:dyDescent="0.25">
      <c r="A16" t="s">
        <v>67</v>
      </c>
      <c r="C16" s="2">
        <f>C14-C15</f>
        <v>117800</v>
      </c>
      <c r="D16" s="2">
        <f>D14-D15</f>
        <v>127050</v>
      </c>
      <c r="E16" s="2">
        <f>E14-E15</f>
        <v>140000</v>
      </c>
      <c r="F16" s="2">
        <f>F14-F15</f>
        <v>146600</v>
      </c>
      <c r="G16" s="2">
        <f>F16-C16</f>
        <v>28800</v>
      </c>
    </row>
    <row r="17" spans="1:7" x14ac:dyDescent="0.25">
      <c r="A17" t="s">
        <v>68</v>
      </c>
      <c r="C17" s="2"/>
      <c r="D17" s="2">
        <f>D16-C16</f>
        <v>9250</v>
      </c>
      <c r="E17" s="2">
        <f>E16-D16</f>
        <v>12950</v>
      </c>
      <c r="F17" s="2">
        <f>F16-E16</f>
        <v>6600</v>
      </c>
      <c r="G17" s="2"/>
    </row>
    <row r="18" spans="1:7" x14ac:dyDescent="0.25">
      <c r="A18" t="s">
        <v>69</v>
      </c>
      <c r="C18" s="4">
        <f>IF(C14=0,0,C15/C14)</f>
        <v>0.7058676654182272</v>
      </c>
      <c r="D18" s="4">
        <f>IF(D14=0,0,D15/D14)</f>
        <v>0.6867989646246765</v>
      </c>
      <c r="E18" s="4">
        <f>IF(E14=0,0,E15/E14)</f>
        <v>0.6621621621621622</v>
      </c>
      <c r="F18" s="4">
        <f>IF(F14=0,0,F15/F14)</f>
        <v>0.6481036965914546</v>
      </c>
      <c r="G18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Balance Sheet</vt:lpstr>
      <vt:lpstr>Ratios</vt:lpstr>
      <vt:lpstr>Personal Net Worth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Balance Sheet</dc:title>
  <dc:subject/>
  <dc:description/>
  <cp:keywords/>
  <cp:category/>
  <cp:lastModifiedBy>Unknown</cp:lastModifiedBy>
  <dcterms:created xsi:type="dcterms:W3CDTF">2026-10-18T23:17:04Z</dcterms:created>
  <dcterms:modified xsi:type="dcterms:W3CDTF">2026-10-18T23:17:04Z</dcterms:modified>
</cp:coreProperties>
</file>