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  <sheet sheetId="2" name="Paid Grid" state="visible" r:id="rId5"/>
    <sheet sheetId="3" name="Summary" state="visible" r:id="rId6"/>
  </sheets>
  <calcPr calcId="171027"/>
</workbook>
</file>

<file path=xl/sharedStrings.xml><?xml version="1.0" encoding="utf-8"?>
<sst xmlns="http://schemas.openxmlformats.org/spreadsheetml/2006/main" count="109" uniqueCount="78">
  <si>
    <t>Bills</t>
  </si>
  <si>
    <r>
      <rPr>
        <b/>
        <color rgb="FF1E2B36"/>
        <sz val="11"/>
        <rFont val="Arial"/>
      </rPr>
      <t>rowsandcells</t>
    </r>
    <r>
      <rPr>
        <b/>
        <color rgb="FF0C7A5D"/>
        <sz val="11"/>
        <rFont val="Arial"/>
      </rPr>
      <t>.com</t>
    </r>
  </si>
  <si>
    <t>Every bill, its due date, and a paid box for each month.</t>
  </si>
  <si>
    <t>Free template</t>
  </si>
  <si>
    <t>Bill</t>
  </si>
  <si>
    <t>Category</t>
  </si>
  <si>
    <t>Due day</t>
  </si>
  <si>
    <t>Amount</t>
  </si>
  <si>
    <t>Autopay</t>
  </si>
  <si>
    <t>Paid from</t>
  </si>
  <si>
    <t>Due this month</t>
  </si>
  <si>
    <t>Days left</t>
  </si>
  <si>
    <t>Status</t>
  </si>
  <si>
    <t>Paid now</t>
  </si>
  <si>
    <t>Notes</t>
  </si>
  <si>
    <t>Rent</t>
  </si>
  <si>
    <t>Housing</t>
  </si>
  <si>
    <t>Checking</t>
  </si>
  <si>
    <t>Pay through the landlord portal</t>
  </si>
  <si>
    <t>Spotify Family</t>
  </si>
  <si>
    <t>Subscriptions</t>
  </si>
  <si>
    <t>Credit card</t>
  </si>
  <si>
    <t>Renters insurance</t>
  </si>
  <si>
    <t>Insurance</t>
  </si>
  <si>
    <t>Car loan</t>
  </si>
  <si>
    <t>Loans</t>
  </si>
  <si>
    <t>Paid off Aug 2027</t>
  </si>
  <si>
    <t>Internet</t>
  </si>
  <si>
    <t>Utilities</t>
  </si>
  <si>
    <t>Gym membership</t>
  </si>
  <si>
    <t>Thinking of cancelling</t>
  </si>
  <si>
    <t>Cell phones</t>
  </si>
  <si>
    <t>Two lines</t>
  </si>
  <si>
    <t>Electric</t>
  </si>
  <si>
    <t>Amount changes each month</t>
  </si>
  <si>
    <t>Student loan</t>
  </si>
  <si>
    <t>Natural gas</t>
  </si>
  <si>
    <t>Pay online, no autopay</t>
  </si>
  <si>
    <t>Car insurance</t>
  </si>
  <si>
    <t>Water and sewer</t>
  </si>
  <si>
    <t>Netflix</t>
  </si>
  <si>
    <t>Life insurance</t>
  </si>
  <si>
    <t>Credit card (Visa)</t>
  </si>
  <si>
    <t>Credit cards</t>
  </si>
  <si>
    <t>Pay more than the minimum when you can</t>
  </si>
  <si>
    <t>Paid Grid</t>
  </si>
  <si>
    <t>Type in the cream cells. Shaded cells are formulas and fill in on their own.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</si>
  <si>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</si>
  <si>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</si>
  <si>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</si>
  <si>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</si>
  <si>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</si>
  <si>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</si>
  <si>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</si>
  <si>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</si>
  <si>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</si>
  <si>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</si>
  <si>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</si>
  <si>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</si>
  <si>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Months paid</t>
  </si>
  <si>
    <t>Paid this year</t>
  </si>
  <si>
    <t>This month</t>
  </si>
  <si>
    <t>Paid each month</t>
  </si>
  <si>
    <t>Summary</t>
  </si>
  <si>
    <t>Item</t>
  </si>
  <si>
    <t>Value</t>
  </si>
  <si>
    <t>Today's date</t>
  </si>
  <si>
    <t>Due soon means within (days)</t>
  </si>
  <si>
    <t>Bills each month</t>
  </si>
  <si>
    <t>Paid this month</t>
  </si>
  <si>
    <t>Still to pay this month</t>
  </si>
  <si>
    <t>Bills overdue</t>
  </si>
  <si>
    <t>Bills due soon</t>
  </si>
  <si>
    <t>Bills on autopay</t>
  </si>
  <si>
    <t>Bills over a full year</t>
  </si>
  <si>
    <t>Paid so far this year</t>
  </si>
  <si>
    <t>Subscriptions each month</t>
  </si>
  <si>
    <t>Subscriptions over a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</si>
</sst>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&quot;$&quot;#,##0.00"/>
    <numFmt numFmtId="166" formatCode="mmm d, yyyy"/>
    <numFmt numFmtId="167" formatCode="mmmm yyyy"/>
  </numFmts>
  <fonts count="6" x14ac:knownFonts="1">
    <font>
      <color theme="1"/>
      <family val="2"/>
      <scheme val="minor"/>
      <sz val="11"/>
      <name val="Calibri"/>
    </font>
    <font>
      <b/>
      <color rgb="FF1E2B36"/>
      <sz val="22"/>
      <name val="Arial"/>
    </font>
    <font>
      <color rgb="FF66737D"/>
      <sz val="10"/>
      <name val="Arial"/>
    </font>
    <font>
      <color rgb="FF9AA5AD"/>
      <sz val="8"/>
      <name val="Arial"/>
    </font>
    <font>
      <b/>
      <color rgb="FF1E2B36"/>
      <sz val="10"/>
      <name val="Arial"/>
    </font>
    <font>
      <color rgb="FF1E2B36"/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0C7A5D"/>
      </patternFill>
    </fill>
    <fill>
      <patternFill patternType="solid">
        <fgColor rgb="FFE6F4EE"/>
      </patternFill>
    </fill>
    <fill>
      <patternFill patternType="solid">
        <fgColor rgb="FFFFF7D6"/>
      </patternFill>
    </fill>
    <fill>
      <patternFill patternType="solid">
        <fgColor rgb="FFF4F7F6"/>
      </patternFill>
    </fill>
  </fills>
  <borders count="3">
    <border>
      <left/>
      <right/>
      <top/>
      <bottom/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medium">
        <color rgb="FF0C7A5D"/>
      </bottom>
      <diagonal/>
    </border>
    <border>
      <left style="thin">
        <color rgb="FFDDE5E1"/>
      </left>
      <right style="thin">
        <color rgb="FFDDE5E1"/>
      </right>
      <top style="thin">
        <color rgb="FFDDE5E1"/>
      </top>
      <bottom style="thin">
        <color rgb="FFDDE5E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 inden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 vertical="top"/>
    </xf>
    <xf numFmtId="0" fontId="0" fillId="2" borderId="0" xfId="0" applyFill="1"/>
    <xf numFmtId="0" fontId="4" fillId="3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 wrapText="1"/>
    </xf>
    <xf numFmtId="0" fontId="5" fillId="4" borderId="2" xfId="0" applyFont="1" applyFill="1" applyBorder="1" applyAlignment="1">
      <alignment horizontal="left" vertical="center" indent="1"/>
    </xf>
    <xf numFmtId="164" fontId="5" fillId="4" borderId="2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center" vertical="center"/>
    </xf>
    <xf numFmtId="166" fontId="5" fillId="5" borderId="2" xfId="0" applyNumberFormat="1" applyFont="1" applyFill="1" applyBorder="1" applyAlignment="1">
      <alignment horizontal="right" vertical="center"/>
    </xf>
    <xf numFmtId="164" fontId="5" fillId="5" borderId="2" xfId="0" applyNumberFormat="1" applyFont="1" applyFill="1" applyBorder="1" applyAlignment="1">
      <alignment horizontal="right" vertical="center"/>
    </xf>
    <xf numFmtId="0" fontId="5" fillId="5" borderId="2" xfId="0" applyFont="1" applyFill="1" applyBorder="1" applyAlignment="1">
      <alignment horizontal="left" vertical="center" indent="1"/>
    </xf>
    <xf numFmtId="166" fontId="5" fillId="4" borderId="2" xfId="0" applyNumberFormat="1" applyFont="1" applyFill="1" applyBorder="1" applyAlignment="1">
      <alignment horizontal="right" vertical="center"/>
    </xf>
    <xf numFmtId="165" fontId="5" fillId="5" borderId="2" xfId="0" applyNumberFormat="1" applyFont="1" applyFill="1" applyBorder="1" applyAlignment="1">
      <alignment horizontal="right" vertical="center"/>
    </xf>
    <xf numFmtId="167" fontId="5" fillId="5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L5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14" customWidth="1"/>
    <col min="5" max="5" width="11" customWidth="1"/>
    <col min="7" max="7" width="13" customWidth="1"/>
    <col min="8" max="8" width="16" customWidth="1"/>
    <col min="9" max="9" width="10" customWidth="1"/>
    <col min="10" max="10" width="12" customWidth="1"/>
    <col min="11" max="11" width="8" hidden="1" customWidth="1"/>
    <col min="12" max="12" width="30" customWidth="1"/>
  </cols>
  <sheetData>
    <row r="1" ht="34" customHeight="1" spans="2:12" x14ac:dyDescent="0.25">
      <c r="B1" s="1" t="s">
        <v>0</v>
      </c>
      <c r="J1" s="2" t="s">
        <v>1</v>
      </c>
      <c r="K1" s="2"/>
      <c r="L1" s="2"/>
    </row>
    <row r="2" ht="28" customHeight="1" spans="2:12" x14ac:dyDescent="0.25">
      <c r="B2" s="3" t="s">
        <v>2</v>
      </c>
      <c r="C2" s="3"/>
      <c r="D2" s="3"/>
      <c r="E2" s="3"/>
      <c r="F2" s="3"/>
      <c r="G2" s="3"/>
      <c r="H2" s="3"/>
      <c r="I2" s="3"/>
      <c r="J2" s="4" t="s">
        <v>3</v>
      </c>
      <c r="K2" s="4"/>
      <c r="L2" s="4"/>
    </row>
    <row r="3" ht="4" customHeight="1" spans="2:12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ht="10" customHeight="1" x14ac:dyDescent="0.25"/>
    <row r="5" ht="30" customHeight="1" spans="2:12" x14ac:dyDescent="0.25">
      <c r="B5" s="6" t="s">
        <v>4</v>
      </c>
      <c r="C5" s="6" t="s">
        <v>5</v>
      </c>
      <c r="D5" s="7" t="s">
        <v>6</v>
      </c>
      <c r="E5" s="7" t="s">
        <v>7</v>
      </c>
      <c r="F5" s="8" t="s">
        <v>8</v>
      </c>
      <c r="G5" s="6" t="s">
        <v>9</v>
      </c>
      <c r="H5" s="7" t="s">
        <v>10</v>
      </c>
      <c r="I5" s="7" t="s">
        <v>11</v>
      </c>
      <c r="J5" s="6" t="s">
        <v>12</v>
      </c>
      <c r="K5" s="9" t="s">
        <v>13</v>
      </c>
      <c r="L5" s="6" t="s">
        <v>14</v>
      </c>
    </row>
    <row r="6" ht="17" customHeight="1" spans="2:12" x14ac:dyDescent="0.25">
      <c r="B6" s="10" t="s">
        <v>15</v>
      </c>
      <c r="C6" s="10" t="s">
        <v>16</v>
      </c>
      <c r="D6" s="11">
        <v>1</v>
      </c>
      <c r="E6" s="12">
        <v>1650</v>
      </c>
      <c r="F6" s="13" t="b">
        <v>0</v>
      </c>
      <c r="G6" s="10" t="s">
        <v>17</v>
      </c>
      <c r="H6" s="14">
        <f>IF(OR(ISBLANK(B6),NOT(ISNUMBER(D6))),"",DATE(YEAR(Summary!$C$6),MONTH(Summary!$C$6),MIN(D6,DAY(DATE(YEAR(Summary!$C$6),MONTH(Summary!$C$6)+1,0)))))</f>
        <v>46296</v>
      </c>
      <c r="I6" s="15" t="str">
        <f>IF(AND(ISNUMBER(H6),K6=0),H6-Summary!$C$6,"")</f>
        <v/>
      </c>
      <c r="J6" s="16" t="str">
        <f>IF(ISBLANK(B6),"",IF(K6=1,"Paid",IF(NOT(ISNUMBER(I6)),"",IF(I6&lt;0,"Overdue",IF(I6&lt;=Summary!$C$8,"Due soon","Coming up")))))</f>
        <v>Paid</v>
      </c>
      <c r="K6" s="15">
        <f>IF(ISNUMBER('Paid Grid'!S6),'Paid Grid'!S6,0)</f>
        <v>1</v>
      </c>
      <c r="L6" s="10" t="s">
        <v>18</v>
      </c>
    </row>
    <row r="7" ht="17" customHeight="1" spans="2:12" x14ac:dyDescent="0.25">
      <c r="B7" s="10" t="s">
        <v>19</v>
      </c>
      <c r="C7" s="10" t="s">
        <v>20</v>
      </c>
      <c r="D7" s="11">
        <v>3</v>
      </c>
      <c r="E7" s="12">
        <v>19.99</v>
      </c>
      <c r="F7" s="13" t="b">
        <v>1</v>
      </c>
      <c r="G7" s="10" t="s">
        <v>21</v>
      </c>
      <c r="H7" s="14">
        <f>IF(OR(ISBLANK(B7),NOT(ISNUMBER(D7))),"",DATE(YEAR(Summary!$C$6),MONTH(Summary!$C$6),MIN(D7,DAY(DATE(YEAR(Summary!$C$6),MONTH(Summary!$C$6)+1,0)))))</f>
        <v>46298</v>
      </c>
      <c r="I7" s="15" t="str">
        <f>IF(AND(ISNUMBER(H7),K7=0),H7-Summary!$C$6,"")</f>
        <v/>
      </c>
      <c r="J7" s="16" t="str">
        <f>IF(ISBLANK(B7),"",IF(K7=1,"Paid",IF(NOT(ISNUMBER(I7)),"",IF(I7&lt;0,"Overdue",IF(I7&lt;=Summary!$C$8,"Due soon","Coming up")))))</f>
        <v>Paid</v>
      </c>
      <c r="K7" s="15">
        <f>IF(ISNUMBER('Paid Grid'!S7),'Paid Grid'!S7,0)</f>
        <v>1</v>
      </c>
      <c r="L7" s="10"/>
    </row>
    <row r="8" ht="17" customHeight="1" spans="2:12" x14ac:dyDescent="0.25">
      <c r="B8" s="10" t="s">
        <v>22</v>
      </c>
      <c r="C8" s="10" t="s">
        <v>23</v>
      </c>
      <c r="D8" s="11">
        <v>3</v>
      </c>
      <c r="E8" s="12">
        <v>18</v>
      </c>
      <c r="F8" s="13" t="b">
        <v>1</v>
      </c>
      <c r="G8" s="10" t="s">
        <v>17</v>
      </c>
      <c r="H8" s="14">
        <f>IF(OR(ISBLANK(B8),NOT(ISNUMBER(D8))),"",DATE(YEAR(Summary!$C$6),MONTH(Summary!$C$6),MIN(D8,DAY(DATE(YEAR(Summary!$C$6),MONTH(Summary!$C$6)+1,0)))))</f>
        <v>46298</v>
      </c>
      <c r="I8" s="15" t="str">
        <f>IF(AND(ISNUMBER(H8),K8=0),H8-Summary!$C$6,"")</f>
        <v/>
      </c>
      <c r="J8" s="16" t="str">
        <f>IF(ISBLANK(B8),"",IF(K8=1,"Paid",IF(NOT(ISNUMBER(I8)),"",IF(I8&lt;0,"Overdue",IF(I8&lt;=Summary!$C$8,"Due soon","Coming up")))))</f>
        <v>Paid</v>
      </c>
      <c r="K8" s="15">
        <f>IF(ISNUMBER('Paid Grid'!S8),'Paid Grid'!S8,0)</f>
        <v>1</v>
      </c>
      <c r="L8" s="10"/>
    </row>
    <row r="9" ht="17" customHeight="1" spans="2:12" x14ac:dyDescent="0.25">
      <c r="B9" s="10" t="s">
        <v>24</v>
      </c>
      <c r="C9" s="10" t="s">
        <v>25</v>
      </c>
      <c r="D9" s="11">
        <v>5</v>
      </c>
      <c r="E9" s="12">
        <v>389</v>
      </c>
      <c r="F9" s="13" t="b">
        <v>1</v>
      </c>
      <c r="G9" s="10" t="s">
        <v>17</v>
      </c>
      <c r="H9" s="14">
        <f>IF(OR(ISBLANK(B9),NOT(ISNUMBER(D9))),"",DATE(YEAR(Summary!$C$6),MONTH(Summary!$C$6),MIN(D9,DAY(DATE(YEAR(Summary!$C$6),MONTH(Summary!$C$6)+1,0)))))</f>
        <v>46300</v>
      </c>
      <c r="I9" s="15" t="str">
        <f>IF(AND(ISNUMBER(H9),K9=0),H9-Summary!$C$6,"")</f>
        <v/>
      </c>
      <c r="J9" s="16" t="str">
        <f>IF(ISBLANK(B9),"",IF(K9=1,"Paid",IF(NOT(ISNUMBER(I9)),"",IF(I9&lt;0,"Overdue",IF(I9&lt;=Summary!$C$8,"Due soon","Coming up")))))</f>
        <v>Paid</v>
      </c>
      <c r="K9" s="15">
        <f>IF(ISNUMBER('Paid Grid'!S9),'Paid Grid'!S9,0)</f>
        <v>1</v>
      </c>
      <c r="L9" s="10" t="s">
        <v>26</v>
      </c>
    </row>
    <row r="10" ht="17" customHeight="1" spans="2:12" x14ac:dyDescent="0.25">
      <c r="B10" s="10" t="s">
        <v>27</v>
      </c>
      <c r="C10" s="10" t="s">
        <v>28</v>
      </c>
      <c r="D10" s="11">
        <v>8</v>
      </c>
      <c r="E10" s="12">
        <v>70</v>
      </c>
      <c r="F10" s="13" t="b">
        <v>1</v>
      </c>
      <c r="G10" s="10" t="s">
        <v>17</v>
      </c>
      <c r="H10" s="14">
        <f>IF(OR(ISBLANK(B10),NOT(ISNUMBER(D10))),"",DATE(YEAR(Summary!$C$6),MONTH(Summary!$C$6),MIN(D10,DAY(DATE(YEAR(Summary!$C$6),MONTH(Summary!$C$6)+1,0)))))</f>
        <v>46303</v>
      </c>
      <c r="I10" s="15" t="str">
        <f>IF(AND(ISNUMBER(H10),K10=0),H10-Summary!$C$6,"")</f>
        <v/>
      </c>
      <c r="J10" s="16" t="str">
        <f>IF(ISBLANK(B10),"",IF(K10=1,"Paid",IF(NOT(ISNUMBER(I10)),"",IF(I10&lt;0,"Overdue",IF(I10&lt;=Summary!$C$8,"Due soon","Coming up")))))</f>
        <v>Paid</v>
      </c>
      <c r="K10" s="15">
        <f>IF(ISNUMBER('Paid Grid'!S10),'Paid Grid'!S10,0)</f>
        <v>1</v>
      </c>
      <c r="L10" s="10"/>
    </row>
    <row r="11" ht="17" customHeight="1" spans="2:12" x14ac:dyDescent="0.25">
      <c r="B11" s="10" t="s">
        <v>29</v>
      </c>
      <c r="C11" s="10" t="s">
        <v>20</v>
      </c>
      <c r="D11" s="11">
        <v>10</v>
      </c>
      <c r="E11" s="12">
        <v>40</v>
      </c>
      <c r="F11" s="13" t="b">
        <v>1</v>
      </c>
      <c r="G11" s="10" t="s">
        <v>21</v>
      </c>
      <c r="H11" s="14">
        <f>IF(OR(ISBLANK(B11),NOT(ISNUMBER(D11))),"",DATE(YEAR(Summary!$C$6),MONTH(Summary!$C$6),MIN(D11,DAY(DATE(YEAR(Summary!$C$6),MONTH(Summary!$C$6)+1,0)))))</f>
        <v>46305</v>
      </c>
      <c r="I11" s="15" t="str">
        <f>IF(AND(ISNUMBER(H11),K11=0),H11-Summary!$C$6,"")</f>
        <v/>
      </c>
      <c r="J11" s="16" t="str">
        <f>IF(ISBLANK(B11),"",IF(K11=1,"Paid",IF(NOT(ISNUMBER(I11)),"",IF(I11&lt;0,"Overdue",IF(I11&lt;=Summary!$C$8,"Due soon","Coming up")))))</f>
        <v>Paid</v>
      </c>
      <c r="K11" s="15">
        <f>IF(ISNUMBER('Paid Grid'!S11),'Paid Grid'!S11,0)</f>
        <v>1</v>
      </c>
      <c r="L11" s="10" t="s">
        <v>30</v>
      </c>
    </row>
    <row r="12" ht="17" customHeight="1" spans="2:12" x14ac:dyDescent="0.25">
      <c r="B12" s="10" t="s">
        <v>31</v>
      </c>
      <c r="C12" s="10" t="s">
        <v>28</v>
      </c>
      <c r="D12" s="11">
        <v>12</v>
      </c>
      <c r="E12" s="12">
        <v>95</v>
      </c>
      <c r="F12" s="13" t="b">
        <v>1</v>
      </c>
      <c r="G12" s="10" t="s">
        <v>21</v>
      </c>
      <c r="H12" s="14">
        <f>IF(OR(ISBLANK(B12),NOT(ISNUMBER(D12))),"",DATE(YEAR(Summary!$C$6),MONTH(Summary!$C$6),MIN(D12,DAY(DATE(YEAR(Summary!$C$6),MONTH(Summary!$C$6)+1,0)))))</f>
        <v>46307</v>
      </c>
      <c r="I12" s="15" t="str">
        <f>IF(AND(ISNUMBER(H12),K12=0),H12-Summary!$C$6,"")</f>
        <v/>
      </c>
      <c r="J12" s="16" t="str">
        <f>IF(ISBLANK(B12),"",IF(K12=1,"Paid",IF(NOT(ISNUMBER(I12)),"",IF(I12&lt;0,"Overdue",IF(I12&lt;=Summary!$C$8,"Due soon","Coming up")))))</f>
        <v>Paid</v>
      </c>
      <c r="K12" s="15">
        <f>IF(ISNUMBER('Paid Grid'!S12),'Paid Grid'!S12,0)</f>
        <v>1</v>
      </c>
      <c r="L12" s="10" t="s">
        <v>32</v>
      </c>
    </row>
    <row r="13" ht="17" customHeight="1" spans="2:12" x14ac:dyDescent="0.25">
      <c r="B13" s="10" t="s">
        <v>33</v>
      </c>
      <c r="C13" s="10" t="s">
        <v>28</v>
      </c>
      <c r="D13" s="11">
        <v>14</v>
      </c>
      <c r="E13" s="12">
        <v>118</v>
      </c>
      <c r="F13" s="13" t="b">
        <v>1</v>
      </c>
      <c r="G13" s="10" t="s">
        <v>17</v>
      </c>
      <c r="H13" s="14">
        <f>IF(OR(ISBLANK(B13),NOT(ISNUMBER(D13))),"",DATE(YEAR(Summary!$C$6),MONTH(Summary!$C$6),MIN(D13,DAY(DATE(YEAR(Summary!$C$6),MONTH(Summary!$C$6)+1,0)))))</f>
        <v>46309</v>
      </c>
      <c r="I13" s="15" t="str">
        <f>IF(AND(ISNUMBER(H13),K13=0),H13-Summary!$C$6,"")</f>
        <v/>
      </c>
      <c r="J13" s="16" t="str">
        <f>IF(ISBLANK(B13),"",IF(K13=1,"Paid",IF(NOT(ISNUMBER(I13)),"",IF(I13&lt;0,"Overdue",IF(I13&lt;=Summary!$C$8,"Due soon","Coming up")))))</f>
        <v>Paid</v>
      </c>
      <c r="K13" s="15">
        <f>IF(ISNUMBER('Paid Grid'!S13),'Paid Grid'!S13,0)</f>
        <v>1</v>
      </c>
      <c r="L13" s="10" t="s">
        <v>34</v>
      </c>
    </row>
    <row r="14" ht="17" customHeight="1" spans="2:12" x14ac:dyDescent="0.25">
      <c r="B14" s="10" t="s">
        <v>35</v>
      </c>
      <c r="C14" s="10" t="s">
        <v>25</v>
      </c>
      <c r="D14" s="11">
        <v>15</v>
      </c>
      <c r="E14" s="12">
        <v>245</v>
      </c>
      <c r="F14" s="13" t="b">
        <v>1</v>
      </c>
      <c r="G14" s="10" t="s">
        <v>17</v>
      </c>
      <c r="H14" s="14">
        <f>IF(OR(ISBLANK(B14),NOT(ISNUMBER(D14))),"",DATE(YEAR(Summary!$C$6),MONTH(Summary!$C$6),MIN(D14,DAY(DATE(YEAR(Summary!$C$6),MONTH(Summary!$C$6)+1,0)))))</f>
        <v>46310</v>
      </c>
      <c r="I14" s="15" t="str">
        <f>IF(AND(ISNUMBER(H14),K14=0),H14-Summary!$C$6,"")</f>
        <v/>
      </c>
      <c r="J14" s="16" t="str">
        <f>IF(ISBLANK(B14),"",IF(K14=1,"Paid",IF(NOT(ISNUMBER(I14)),"",IF(I14&lt;0,"Overdue",IF(I14&lt;=Summary!$C$8,"Due soon","Coming up")))))</f>
        <v>Paid</v>
      </c>
      <c r="K14" s="15">
        <f>IF(ISNUMBER('Paid Grid'!S14),'Paid Grid'!S14,0)</f>
        <v>1</v>
      </c>
      <c r="L14" s="10"/>
    </row>
    <row r="15" ht="17" customHeight="1" spans="2:12" x14ac:dyDescent="0.25">
      <c r="B15" s="10" t="s">
        <v>36</v>
      </c>
      <c r="C15" s="10" t="s">
        <v>28</v>
      </c>
      <c r="D15" s="11">
        <v>16</v>
      </c>
      <c r="E15" s="12">
        <v>64</v>
      </c>
      <c r="F15" s="13" t="b">
        <v>0</v>
      </c>
      <c r="G15" s="10" t="s">
        <v>17</v>
      </c>
      <c r="H15" s="14">
        <f>IF(OR(ISBLANK(B15),NOT(ISNUMBER(D15))),"",DATE(YEAR(Summary!$C$6),MONTH(Summary!$C$6),MIN(D15,DAY(DATE(YEAR(Summary!$C$6),MONTH(Summary!$C$6)+1,0)))))</f>
        <v>46311</v>
      </c>
      <c r="I15" s="15">
        <f>IF(AND(ISNUMBER(H15),K15=0),H15-Summary!$C$6,"")</f>
        <v>-2</v>
      </c>
      <c r="J15" s="16" t="str">
        <f>IF(ISBLANK(B15),"",IF(K15=1,"Paid",IF(NOT(ISNUMBER(I15)),"",IF(I15&lt;0,"Overdue",IF(I15&lt;=Summary!$C$8,"Due soon","Coming up")))))</f>
        <v>Overdue</v>
      </c>
      <c r="K15" s="15">
        <f>IF(ISNUMBER('Paid Grid'!S15),'Paid Grid'!S15,0)</f>
        <v>0</v>
      </c>
      <c r="L15" s="10" t="s">
        <v>37</v>
      </c>
    </row>
    <row r="16" ht="17" customHeight="1" spans="2:12" x14ac:dyDescent="0.25">
      <c r="B16" s="10" t="s">
        <v>38</v>
      </c>
      <c r="C16" s="10" t="s">
        <v>23</v>
      </c>
      <c r="D16" s="11">
        <v>20</v>
      </c>
      <c r="E16" s="12">
        <v>141</v>
      </c>
      <c r="F16" s="13" t="b">
        <v>1</v>
      </c>
      <c r="G16" s="10" t="s">
        <v>21</v>
      </c>
      <c r="H16" s="14">
        <f>IF(OR(ISBLANK(B16),NOT(ISNUMBER(D16))),"",DATE(YEAR(Summary!$C$6),MONTH(Summary!$C$6),MIN(D16,DAY(DATE(YEAR(Summary!$C$6),MONTH(Summary!$C$6)+1,0)))))</f>
        <v>46315</v>
      </c>
      <c r="I16" s="15">
        <f>IF(AND(ISNUMBER(H16),K16=0),H16-Summary!$C$6,"")</f>
        <v>2</v>
      </c>
      <c r="J16" s="16" t="str">
        <f>IF(ISBLANK(B16),"",IF(K16=1,"Paid",IF(NOT(ISNUMBER(I16)),"",IF(I16&lt;0,"Overdue",IF(I16&lt;=Summary!$C$8,"Due soon","Coming up")))))</f>
        <v>Due soon</v>
      </c>
      <c r="K16" s="15">
        <f>IF(ISNUMBER('Paid Grid'!S16),'Paid Grid'!S16,0)</f>
        <v>0</v>
      </c>
      <c r="L16" s="10"/>
    </row>
    <row r="17" ht="17" customHeight="1" spans="2:12" x14ac:dyDescent="0.25">
      <c r="B17" s="10" t="s">
        <v>39</v>
      </c>
      <c r="C17" s="10" t="s">
        <v>28</v>
      </c>
      <c r="D17" s="11">
        <v>22</v>
      </c>
      <c r="E17" s="12">
        <v>62</v>
      </c>
      <c r="F17" s="13" t="b">
        <v>0</v>
      </c>
      <c r="G17" s="10" t="s">
        <v>17</v>
      </c>
      <c r="H17" s="14">
        <f>IF(OR(ISBLANK(B17),NOT(ISNUMBER(D17))),"",DATE(YEAR(Summary!$C$6),MONTH(Summary!$C$6),MIN(D17,DAY(DATE(YEAR(Summary!$C$6),MONTH(Summary!$C$6)+1,0)))))</f>
        <v>46317</v>
      </c>
      <c r="I17" s="15">
        <f>IF(AND(ISNUMBER(H17),K17=0),H17-Summary!$C$6,"")</f>
        <v>4</v>
      </c>
      <c r="J17" s="16" t="str">
        <f>IF(ISBLANK(B17),"",IF(K17=1,"Paid",IF(NOT(ISNUMBER(I17)),"",IF(I17&lt;0,"Overdue",IF(I17&lt;=Summary!$C$8,"Due soon","Coming up")))))</f>
        <v>Due soon</v>
      </c>
      <c r="K17" s="15">
        <f>IF(ISNUMBER('Paid Grid'!S17),'Paid Grid'!S17,0)</f>
        <v>0</v>
      </c>
      <c r="L17" s="10"/>
    </row>
    <row r="18" ht="17" customHeight="1" spans="2:12" x14ac:dyDescent="0.25">
      <c r="B18" s="10" t="s">
        <v>40</v>
      </c>
      <c r="C18" s="10" t="s">
        <v>20</v>
      </c>
      <c r="D18" s="11">
        <v>22</v>
      </c>
      <c r="E18" s="12">
        <v>15.49</v>
      </c>
      <c r="F18" s="13" t="b">
        <v>1</v>
      </c>
      <c r="G18" s="10" t="s">
        <v>21</v>
      </c>
      <c r="H18" s="14">
        <f>IF(OR(ISBLANK(B18),NOT(ISNUMBER(D18))),"",DATE(YEAR(Summary!$C$6),MONTH(Summary!$C$6),MIN(D18,DAY(DATE(YEAR(Summary!$C$6),MONTH(Summary!$C$6)+1,0)))))</f>
        <v>46317</v>
      </c>
      <c r="I18" s="15">
        <f>IF(AND(ISNUMBER(H18),K18=0),H18-Summary!$C$6,"")</f>
        <v>4</v>
      </c>
      <c r="J18" s="16" t="str">
        <f>IF(ISBLANK(B18),"",IF(K18=1,"Paid",IF(NOT(ISNUMBER(I18)),"",IF(I18&lt;0,"Overdue",IF(I18&lt;=Summary!$C$8,"Due soon","Coming up")))))</f>
        <v>Due soon</v>
      </c>
      <c r="K18" s="15">
        <f>IF(ISNUMBER('Paid Grid'!S18),'Paid Grid'!S18,0)</f>
        <v>0</v>
      </c>
      <c r="L18" s="10"/>
    </row>
    <row r="19" ht="17" customHeight="1" spans="2:12" x14ac:dyDescent="0.25">
      <c r="B19" s="10" t="s">
        <v>41</v>
      </c>
      <c r="C19" s="10" t="s">
        <v>23</v>
      </c>
      <c r="D19" s="11">
        <v>25</v>
      </c>
      <c r="E19" s="12">
        <v>38</v>
      </c>
      <c r="F19" s="13" t="b">
        <v>1</v>
      </c>
      <c r="G19" s="10" t="s">
        <v>17</v>
      </c>
      <c r="H19" s="14">
        <f>IF(OR(ISBLANK(B19),NOT(ISNUMBER(D19))),"",DATE(YEAR(Summary!$C$6),MONTH(Summary!$C$6),MIN(D19,DAY(DATE(YEAR(Summary!$C$6),MONTH(Summary!$C$6)+1,0)))))</f>
        <v>46320</v>
      </c>
      <c r="I19" s="15">
        <f>IF(AND(ISNUMBER(H19),K19=0),H19-Summary!$C$6,"")</f>
        <v>7</v>
      </c>
      <c r="J19" s="16" t="str">
        <f>IF(ISBLANK(B19),"",IF(K19=1,"Paid",IF(NOT(ISNUMBER(I19)),"",IF(I19&lt;0,"Overdue",IF(I19&lt;=Summary!$C$8,"Due soon","Coming up")))))</f>
        <v>Due soon</v>
      </c>
      <c r="K19" s="15">
        <f>IF(ISNUMBER('Paid Grid'!S19),'Paid Grid'!S19,0)</f>
        <v>0</v>
      </c>
      <c r="L19" s="10"/>
    </row>
    <row r="20" ht="17" customHeight="1" spans="2:12" x14ac:dyDescent="0.25">
      <c r="B20" s="10" t="s">
        <v>42</v>
      </c>
      <c r="C20" s="10" t="s">
        <v>43</v>
      </c>
      <c r="D20" s="11">
        <v>28</v>
      </c>
      <c r="E20" s="12">
        <v>150</v>
      </c>
      <c r="F20" s="13" t="b">
        <v>0</v>
      </c>
      <c r="G20" s="10" t="s">
        <v>17</v>
      </c>
      <c r="H20" s="14">
        <f>IF(OR(ISBLANK(B20),NOT(ISNUMBER(D20))),"",DATE(YEAR(Summary!$C$6),MONTH(Summary!$C$6),MIN(D20,DAY(DATE(YEAR(Summary!$C$6),MONTH(Summary!$C$6)+1,0)))))</f>
        <v>46323</v>
      </c>
      <c r="I20" s="15">
        <f>IF(AND(ISNUMBER(H20),K20=0),H20-Summary!$C$6,"")</f>
        <v>10</v>
      </c>
      <c r="J20" s="16" t="str">
        <f>IF(ISBLANK(B20),"",IF(K20=1,"Paid",IF(NOT(ISNUMBER(I20)),"",IF(I20&lt;0,"Overdue",IF(I20&lt;=Summary!$C$8,"Due soon","Coming up")))))</f>
        <v>Coming up</v>
      </c>
      <c r="K20" s="15">
        <f>IF(ISNUMBER('Paid Grid'!S20),'Paid Grid'!S20,0)</f>
        <v>0</v>
      </c>
      <c r="L20" s="10" t="s">
        <v>44</v>
      </c>
    </row>
    <row r="21" ht="17" customHeight="1" spans="2:12" x14ac:dyDescent="0.25">
      <c r="B21" s="10"/>
      <c r="C21" s="10"/>
      <c r="D21" s="11"/>
      <c r="E21" s="12"/>
      <c r="F21" s="13" t="b">
        <v>0</v>
      </c>
      <c r="G21" s="10"/>
      <c r="H21" s="14" t="str">
        <f>IF(OR(ISBLANK(B21),NOT(ISNUMBER(D21))),"",DATE(YEAR(Summary!$C$6),MONTH(Summary!$C$6),MIN(D21,DAY(DATE(YEAR(Summary!$C$6),MONTH(Summary!$C$6)+1,0)))))</f>
        <v/>
      </c>
      <c r="I21" s="15" t="str">
        <f>IF(AND(ISNUMBER(H21),K21=0),H21-Summary!$C$6,"")</f>
        <v/>
      </c>
      <c r="J21" s="16" t="str">
        <f>IF(ISBLANK(B21),"",IF(K21=1,"Paid",IF(NOT(ISNUMBER(I21)),"",IF(I21&lt;0,"Overdue",IF(I21&lt;=Summary!$C$8,"Due soon","Coming up")))))</f>
        <v/>
      </c>
      <c r="K21" s="15">
        <f>IF(ISNUMBER('Paid Grid'!S21),'Paid Grid'!S21,0)</f>
        <v>0</v>
      </c>
      <c r="L21" s="10"/>
    </row>
    <row r="22" ht="17" customHeight="1" spans="2:12" x14ac:dyDescent="0.25">
      <c r="B22" s="10"/>
      <c r="C22" s="10"/>
      <c r="D22" s="11"/>
      <c r="E22" s="12"/>
      <c r="F22" s="13" t="b">
        <v>0</v>
      </c>
      <c r="G22" s="10"/>
      <c r="H22" s="14" t="str">
        <f>IF(OR(ISBLANK(B22),NOT(ISNUMBER(D22))),"",DATE(YEAR(Summary!$C$6),MONTH(Summary!$C$6),MIN(D22,DAY(DATE(YEAR(Summary!$C$6),MONTH(Summary!$C$6)+1,0)))))</f>
        <v/>
      </c>
      <c r="I22" s="15" t="str">
        <f>IF(AND(ISNUMBER(H22),K22=0),H22-Summary!$C$6,"")</f>
        <v/>
      </c>
      <c r="J22" s="16" t="str">
        <f>IF(ISBLANK(B22),"",IF(K22=1,"Paid",IF(NOT(ISNUMBER(I22)),"",IF(I22&lt;0,"Overdue",IF(I22&lt;=Summary!$C$8,"Due soon","Coming up")))))</f>
        <v/>
      </c>
      <c r="K22" s="15">
        <f>IF(ISNUMBER('Paid Grid'!S22),'Paid Grid'!S22,0)</f>
        <v>0</v>
      </c>
      <c r="L22" s="10"/>
    </row>
    <row r="23" ht="17" customHeight="1" spans="2:12" x14ac:dyDescent="0.25">
      <c r="B23" s="10"/>
      <c r="C23" s="10"/>
      <c r="D23" s="11"/>
      <c r="E23" s="12"/>
      <c r="F23" s="13" t="b">
        <v>0</v>
      </c>
      <c r="G23" s="10"/>
      <c r="H23" s="14" t="str">
        <f>IF(OR(ISBLANK(B23),NOT(ISNUMBER(D23))),"",DATE(YEAR(Summary!$C$6),MONTH(Summary!$C$6),MIN(D23,DAY(DATE(YEAR(Summary!$C$6),MONTH(Summary!$C$6)+1,0)))))</f>
        <v/>
      </c>
      <c r="I23" s="15" t="str">
        <f>IF(AND(ISNUMBER(H23),K23=0),H23-Summary!$C$6,"")</f>
        <v/>
      </c>
      <c r="J23" s="16" t="str">
        <f>IF(ISBLANK(B23),"",IF(K23=1,"Paid",IF(NOT(ISNUMBER(I23)),"",IF(I23&lt;0,"Overdue",IF(I23&lt;=Summary!$C$8,"Due soon","Coming up")))))</f>
        <v/>
      </c>
      <c r="K23" s="15">
        <f>IF(ISNUMBER('Paid Grid'!S23),'Paid Grid'!S23,0)</f>
        <v>0</v>
      </c>
      <c r="L23" s="10"/>
    </row>
    <row r="24" ht="17" customHeight="1" spans="2:12" x14ac:dyDescent="0.25">
      <c r="B24" s="10"/>
      <c r="C24" s="10"/>
      <c r="D24" s="11"/>
      <c r="E24" s="12"/>
      <c r="F24" s="13" t="b">
        <v>0</v>
      </c>
      <c r="G24" s="10"/>
      <c r="H24" s="14" t="str">
        <f>IF(OR(ISBLANK(B24),NOT(ISNUMBER(D24))),"",DATE(YEAR(Summary!$C$6),MONTH(Summary!$C$6),MIN(D24,DAY(DATE(YEAR(Summary!$C$6),MONTH(Summary!$C$6)+1,0)))))</f>
        <v/>
      </c>
      <c r="I24" s="15" t="str">
        <f>IF(AND(ISNUMBER(H24),K24=0),H24-Summary!$C$6,"")</f>
        <v/>
      </c>
      <c r="J24" s="16" t="str">
        <f>IF(ISBLANK(B24),"",IF(K24=1,"Paid",IF(NOT(ISNUMBER(I24)),"",IF(I24&lt;0,"Overdue",IF(I24&lt;=Summary!$C$8,"Due soon","Coming up")))))</f>
        <v/>
      </c>
      <c r="K24" s="15">
        <f>IF(ISNUMBER('Paid Grid'!S24),'Paid Grid'!S24,0)</f>
        <v>0</v>
      </c>
      <c r="L24" s="10"/>
    </row>
    <row r="25" ht="17" customHeight="1" spans="2:12" x14ac:dyDescent="0.25">
      <c r="B25" s="10"/>
      <c r="C25" s="10"/>
      <c r="D25" s="11"/>
      <c r="E25" s="12"/>
      <c r="F25" s="13" t="b">
        <v>0</v>
      </c>
      <c r="G25" s="10"/>
      <c r="H25" s="14" t="str">
        <f>IF(OR(ISBLANK(B25),NOT(ISNUMBER(D25))),"",DATE(YEAR(Summary!$C$6),MONTH(Summary!$C$6),MIN(D25,DAY(DATE(YEAR(Summary!$C$6),MONTH(Summary!$C$6)+1,0)))))</f>
        <v/>
      </c>
      <c r="I25" s="15" t="str">
        <f>IF(AND(ISNUMBER(H25),K25=0),H25-Summary!$C$6,"")</f>
        <v/>
      </c>
      <c r="J25" s="16" t="str">
        <f>IF(ISBLANK(B25),"",IF(K25=1,"Paid",IF(NOT(ISNUMBER(I25)),"",IF(I25&lt;0,"Overdue",IF(I25&lt;=Summary!$C$8,"Due soon","Coming up")))))</f>
        <v/>
      </c>
      <c r="K25" s="15">
        <f>IF(ISNUMBER('Paid Grid'!S25),'Paid Grid'!S25,0)</f>
        <v>0</v>
      </c>
      <c r="L25" s="10"/>
    </row>
    <row r="26" ht="17" customHeight="1" spans="2:12" x14ac:dyDescent="0.25">
      <c r="B26" s="10"/>
      <c r="C26" s="10"/>
      <c r="D26" s="11"/>
      <c r="E26" s="12"/>
      <c r="F26" s="13"/>
      <c r="G26" s="10"/>
      <c r="H26" s="17"/>
      <c r="I26" s="11"/>
      <c r="J26" s="10"/>
      <c r="K26" s="11"/>
      <c r="L26" s="10"/>
    </row>
    <row r="27" ht="17" customHeight="1" spans="2:12" x14ac:dyDescent="0.25">
      <c r="B27" s="10"/>
      <c r="C27" s="10"/>
      <c r="D27" s="11"/>
      <c r="E27" s="12"/>
      <c r="F27" s="13"/>
      <c r="G27" s="10"/>
      <c r="H27" s="17"/>
      <c r="I27" s="11"/>
      <c r="J27" s="10"/>
      <c r="K27" s="11"/>
      <c r="L27" s="10"/>
    </row>
    <row r="28" ht="17" customHeight="1" spans="2:12" x14ac:dyDescent="0.25">
      <c r="B28" s="10"/>
      <c r="C28" s="10"/>
      <c r="D28" s="11"/>
      <c r="E28" s="12"/>
      <c r="F28" s="13"/>
      <c r="G28" s="10"/>
      <c r="H28" s="17"/>
      <c r="I28" s="11"/>
      <c r="J28" s="10"/>
      <c r="K28" s="11"/>
      <c r="L28" s="10"/>
    </row>
    <row r="29" ht="17" customHeight="1" spans="2:12" x14ac:dyDescent="0.25">
      <c r="B29" s="10"/>
      <c r="C29" s="10"/>
      <c r="D29" s="11"/>
      <c r="E29" s="12"/>
      <c r="F29" s="13"/>
      <c r="G29" s="10"/>
      <c r="H29" s="17"/>
      <c r="I29" s="11"/>
      <c r="J29" s="10"/>
      <c r="K29" s="11"/>
      <c r="L29" s="10"/>
    </row>
    <row r="30" ht="17" customHeight="1" spans="2:12" x14ac:dyDescent="0.25">
      <c r="B30" s="10"/>
      <c r="C30" s="10"/>
      <c r="D30" s="11"/>
      <c r="E30" s="12"/>
      <c r="F30" s="13"/>
      <c r="G30" s="10"/>
      <c r="H30" s="17"/>
      <c r="I30" s="11"/>
      <c r="J30" s="10"/>
      <c r="K30" s="11"/>
      <c r="L30" s="10"/>
    </row>
    <row r="31" ht="17" customHeight="1" spans="2:12" x14ac:dyDescent="0.25">
      <c r="B31" s="10"/>
      <c r="C31" s="10"/>
      <c r="D31" s="11"/>
      <c r="E31" s="12"/>
      <c r="F31" s="13"/>
      <c r="G31" s="10"/>
      <c r="H31" s="17"/>
      <c r="I31" s="11"/>
      <c r="J31" s="10"/>
      <c r="K31" s="11"/>
      <c r="L31" s="10"/>
    </row>
    <row r="32" ht="17" customHeight="1" spans="2:12" x14ac:dyDescent="0.25">
      <c r="B32" s="10"/>
      <c r="C32" s="10"/>
      <c r="D32" s="11"/>
      <c r="E32" s="12"/>
      <c r="F32" s="13"/>
      <c r="G32" s="10"/>
      <c r="H32" s="17"/>
      <c r="I32" s="11"/>
      <c r="J32" s="10"/>
      <c r="K32" s="11"/>
      <c r="L32" s="10"/>
    </row>
    <row r="33" ht="17" customHeight="1" spans="2:12" x14ac:dyDescent="0.25">
      <c r="B33" s="10"/>
      <c r="C33" s="10"/>
      <c r="D33" s="11"/>
      <c r="E33" s="12"/>
      <c r="F33" s="13"/>
      <c r="G33" s="10"/>
      <c r="H33" s="17"/>
      <c r="I33" s="11"/>
      <c r="J33" s="10"/>
      <c r="K33" s="11"/>
      <c r="L33" s="10"/>
    </row>
    <row r="34" ht="17" customHeight="1" spans="2:12" x14ac:dyDescent="0.25">
      <c r="B34" s="10"/>
      <c r="C34" s="10"/>
      <c r="D34" s="11"/>
      <c r="E34" s="12"/>
      <c r="F34" s="13"/>
      <c r="G34" s="10"/>
      <c r="H34" s="17"/>
      <c r="I34" s="11"/>
      <c r="J34" s="10"/>
      <c r="K34" s="11"/>
      <c r="L34" s="10"/>
    </row>
    <row r="35" ht="17" customHeight="1" spans="2:12" x14ac:dyDescent="0.25">
      <c r="B35" s="10"/>
      <c r="C35" s="10"/>
      <c r="D35" s="11"/>
      <c r="E35" s="12"/>
      <c r="F35" s="13"/>
      <c r="G35" s="10"/>
      <c r="H35" s="17"/>
      <c r="I35" s="11"/>
      <c r="J35" s="10"/>
      <c r="K35" s="11"/>
      <c r="L35" s="10"/>
    </row>
    <row r="36" spans="6:6" x14ac:dyDescent="0.25"/>
    <row r="37" spans="6:6" x14ac:dyDescent="0.25"/>
    <row r="38" spans="6:6" x14ac:dyDescent="0.25"/>
    <row r="39" spans="6:6" x14ac:dyDescent="0.25"/>
    <row r="40" spans="6:6" x14ac:dyDescent="0.25"/>
    <row r="41" spans="6:6" x14ac:dyDescent="0.25"/>
    <row r="42" spans="6:6" x14ac:dyDescent="0.25"/>
    <row r="43" spans="6:6" x14ac:dyDescent="0.25"/>
    <row r="44" spans="6:6" x14ac:dyDescent="0.25"/>
    <row r="45" spans="6:6" x14ac:dyDescent="0.25"/>
    <row r="46" spans="6:6" x14ac:dyDescent="0.25"/>
    <row r="47" spans="6:6" x14ac:dyDescent="0.25"/>
    <row r="48" spans="6:6" x14ac:dyDescent="0.25"/>
    <row r="49" spans="6:6" x14ac:dyDescent="0.25"/>
    <row r="50" spans="6:6" x14ac:dyDescent="0.25"/>
    <row r="51" spans="6:6" x14ac:dyDescent="0.25"/>
    <row r="52" spans="6:6" x14ac:dyDescent="0.25"/>
    <row r="53" spans="6:6" x14ac:dyDescent="0.25"/>
    <row r="54" spans="6:6" x14ac:dyDescent="0.25"/>
  </sheetData>
  <mergeCells count="3">
    <mergeCell ref="J1:L1"/>
    <mergeCell ref="B2:I2"/>
    <mergeCell ref="J2:L2"/>
  </mergeCells>
  <dataValidations count="2">
    <dataValidation type="list" allowBlank="1" sqref="F10:F54">
      <formula1>"TRUE,FALSE"</formula1>
    </dataValidation>
    <dataValidation type="list" allowBlank="1" sqref="F6:F54">
      <formula1>"TRUE,FALSE"</formula1>
    </dataValidation>
  </dataValidation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S54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22" customWidth="1"/>
    <col min="3" max="3" width="8" customWidth="1"/>
    <col min="4" max="4" width="11" customWidth="1"/>
    <col min="5" max="16" width="6" customWidth="1"/>
    <col min="17" max="17" width="10" customWidth="1"/>
    <col min="18" max="18" width="13" customWidth="1"/>
    <col min="19" max="19" width="8" hidden="1" customWidth="1"/>
  </cols>
  <sheetData>
    <row r="1" ht="34" customHeight="1" spans="2:19" x14ac:dyDescent="0.25">
      <c r="B1" s="1" t="s">
        <v>45</v>
      </c>
      <c r="Q1" s="2" t="s">
        <v>1</v>
      </c>
      <c r="R1" s="2"/>
      <c r="S1" s="2"/>
    </row>
    <row r="2" ht="28" customHeight="1" spans="2:19" x14ac:dyDescent="0.25">
      <c r="B2" s="3" t="s">
        <v>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3</v>
      </c>
      <c r="R2" s="4"/>
      <c r="S2" s="4"/>
    </row>
    <row r="3" ht="4" customHeight="1" spans="2:19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ht="10" customHeight="1" x14ac:dyDescent="0.25"/>
    <row r="5" ht="30" customHeight="1" spans="2:19" x14ac:dyDescent="0.25">
      <c r="B5" s="6" t="s">
        <v>4</v>
      </c>
      <c r="C5" s="7" t="s">
        <v>6</v>
      </c>
      <c r="D5" s="7" t="s">
        <v>7</v>
      </c>
      <c r="E5" s="8" t="s">
        <v>47</v>
      </c>
      <c r="F5" s="8" t="s">
        <v>48</v>
      </c>
      <c r="G5" s="8" t="s">
        <v>49</v>
      </c>
      <c r="H5" s="8" t="s">
        <v>50</v>
      </c>
      <c r="I5" s="8" t="s">
        <v>51</v>
      </c>
      <c r="J5" s="8" t="s">
        <v>52</v>
      </c>
      <c r="K5" s="8" t="s">
        <v>53</v>
      </c>
      <c r="L5" s="8" t="s">
        <v>54</v>
      </c>
      <c r="M5" s="8" t="s">
        <v>55</v>
      </c>
      <c r="N5" s="8" t="s">
        <v>56</v>
      </c>
      <c r="O5" s="8" t="s">
        <v>57</v>
      </c>
      <c r="P5" s="8" t="s">
        <v>58</v>
      </c>
      <c r="Q5" s="9" t="s">
        <v>59</v>
      </c>
      <c r="R5" s="9" t="s">
        <v>60</v>
      </c>
      <c r="S5" s="9" t="s">
        <v>61</v>
      </c>
    </row>
    <row r="6" ht="17" customHeight="1" spans="2:19" x14ac:dyDescent="0.25">
      <c r="B6" s="16" t="str">
        <f>IF(ISBLANK(Bills!B6),"",Bills!B6)</f>
        <v>Rent</v>
      </c>
      <c r="C6" s="15">
        <f>IF(ISBLANK(Bills!B6),"",Bills!D6)</f>
        <v>1</v>
      </c>
      <c r="D6" s="18">
        <f>IF(ISBLANK(Bills!B6),"",Bills!E6)</f>
        <v>1650</v>
      </c>
      <c r="E6" s="13" t="b">
        <v>1</v>
      </c>
      <c r="F6" s="13" t="b">
        <v>1</v>
      </c>
      <c r="G6" s="13" t="b">
        <v>1</v>
      </c>
      <c r="H6" s="13" t="b">
        <v>1</v>
      </c>
      <c r="I6" s="13" t="b">
        <v>1</v>
      </c>
      <c r="J6" s="13" t="b">
        <v>1</v>
      </c>
      <c r="K6" s="13" t="b">
        <v>1</v>
      </c>
      <c r="L6" s="13" t="b">
        <v>1</v>
      </c>
      <c r="M6" s="13" t="b">
        <v>1</v>
      </c>
      <c r="N6" s="13" t="b">
        <v>1</v>
      </c>
      <c r="O6" s="13" t="b">
        <v>0</v>
      </c>
      <c r="P6" s="13" t="b">
        <v>0</v>
      </c>
      <c r="Q6" s="15">
        <f>COUNTIF(E6:P6,TRUE)</f>
        <v>10</v>
      </c>
      <c r="R6" s="18">
        <f>IF(ISNUMBER(D6),Q6*D6,0)</f>
        <v>16500</v>
      </c>
      <c r="S6" s="15">
        <f>IF(IF(MONTH(Summary!$C$6)=1,E6,IF(MONTH(Summary!$C$6)=2,F6,IF(MONTH(Summary!$C$6)=3,G6,IF(MONTH(Summary!$C$6)=4,H6,IF(MONTH(Summary!$C$6)=5,I6,IF(MONTH(Summary!$C$6)=6,J6,IF(MONTH(Summary!$C$6)=7,K6,IF(MONTH(Summary!$C$6)=8,L6,IF(MONTH(Summary!$C$6)=9,M6,IF(MONTH(Summary!$C$6)=10,N6,IF(MONTH(Summary!$C$6)=11,O6,P6)))))))))))=TRUE,1,0)</f>
        <v>1</v>
      </c>
    </row>
    <row r="7" ht="17" customHeight="1" spans="2:19" x14ac:dyDescent="0.25">
      <c r="B7" s="16" t="str">
        <f>IF(ISBLANK(Bills!B7),"",Bills!B7)</f>
        <v>Spotify Family</v>
      </c>
      <c r="C7" s="15">
        <f>IF(ISBLANK(Bills!B7),"",Bills!D7)</f>
        <v>3</v>
      </c>
      <c r="D7" s="18">
        <f>IF(ISBLANK(Bills!B7),"",Bills!E7)</f>
        <v>19.99</v>
      </c>
      <c r="E7" s="13" t="b">
        <v>1</v>
      </c>
      <c r="F7" s="13" t="b">
        <v>1</v>
      </c>
      <c r="G7" s="13" t="b">
        <v>1</v>
      </c>
      <c r="H7" s="13" t="b">
        <v>1</v>
      </c>
      <c r="I7" s="13" t="b">
        <v>1</v>
      </c>
      <c r="J7" s="13" t="b">
        <v>1</v>
      </c>
      <c r="K7" s="13" t="b">
        <v>1</v>
      </c>
      <c r="L7" s="13" t="b">
        <v>1</v>
      </c>
      <c r="M7" s="13" t="b">
        <v>1</v>
      </c>
      <c r="N7" s="13" t="b">
        <v>1</v>
      </c>
      <c r="O7" s="13" t="b">
        <v>0</v>
      </c>
      <c r="P7" s="13" t="b">
        <v>0</v>
      </c>
      <c r="Q7" s="15">
        <f>COUNTIF(E7:P7,TRUE)</f>
        <v>10</v>
      </c>
      <c r="R7" s="18">
        <f>IF(ISNUMBER(D7),Q7*D7,0)</f>
        <v>199.89999999999998</v>
      </c>
      <c r="S7" s="15">
        <f>IF(IF(MONTH(Summary!$C$6)=1,E7,IF(MONTH(Summary!$C$6)=2,F7,IF(MONTH(Summary!$C$6)=3,G7,IF(MONTH(Summary!$C$6)=4,H7,IF(MONTH(Summary!$C$6)=5,I7,IF(MONTH(Summary!$C$6)=6,J7,IF(MONTH(Summary!$C$6)=7,K7,IF(MONTH(Summary!$C$6)=8,L7,IF(MONTH(Summary!$C$6)=9,M7,IF(MONTH(Summary!$C$6)=10,N7,IF(MONTH(Summary!$C$6)=11,O7,P7)))))))))))=TRUE,1,0)</f>
        <v>1</v>
      </c>
    </row>
    <row r="8" ht="17" customHeight="1" spans="2:19" x14ac:dyDescent="0.25">
      <c r="B8" s="16" t="str">
        <f>IF(ISBLANK(Bills!B8),"",Bills!B8)</f>
        <v>Renters insurance</v>
      </c>
      <c r="C8" s="15">
        <f>IF(ISBLANK(Bills!B8),"",Bills!D8)</f>
        <v>3</v>
      </c>
      <c r="D8" s="18">
        <f>IF(ISBLANK(Bills!B8),"",Bills!E8)</f>
        <v>18</v>
      </c>
      <c r="E8" s="13" t="b">
        <v>1</v>
      </c>
      <c r="F8" s="13" t="b">
        <v>1</v>
      </c>
      <c r="G8" s="13" t="b">
        <v>1</v>
      </c>
      <c r="H8" s="13" t="b">
        <v>1</v>
      </c>
      <c r="I8" s="13" t="b">
        <v>1</v>
      </c>
      <c r="J8" s="13" t="b">
        <v>1</v>
      </c>
      <c r="K8" s="13" t="b">
        <v>1</v>
      </c>
      <c r="L8" s="13" t="b">
        <v>1</v>
      </c>
      <c r="M8" s="13" t="b">
        <v>1</v>
      </c>
      <c r="N8" s="13" t="b">
        <v>1</v>
      </c>
      <c r="O8" s="13" t="b">
        <v>0</v>
      </c>
      <c r="P8" s="13" t="b">
        <v>0</v>
      </c>
      <c r="Q8" s="15">
        <f>COUNTIF(E8:P8,TRUE)</f>
        <v>10</v>
      </c>
      <c r="R8" s="18">
        <f>IF(ISNUMBER(D8),Q8*D8,0)</f>
        <v>180</v>
      </c>
      <c r="S8" s="15">
        <f>IF(IF(MONTH(Summary!$C$6)=1,E8,IF(MONTH(Summary!$C$6)=2,F8,IF(MONTH(Summary!$C$6)=3,G8,IF(MONTH(Summary!$C$6)=4,H8,IF(MONTH(Summary!$C$6)=5,I8,IF(MONTH(Summary!$C$6)=6,J8,IF(MONTH(Summary!$C$6)=7,K8,IF(MONTH(Summary!$C$6)=8,L8,IF(MONTH(Summary!$C$6)=9,M8,IF(MONTH(Summary!$C$6)=10,N8,IF(MONTH(Summary!$C$6)=11,O8,P8)))))))))))=TRUE,1,0)</f>
        <v>1</v>
      </c>
    </row>
    <row r="9" ht="17" customHeight="1" spans="2:19" x14ac:dyDescent="0.25">
      <c r="B9" s="16" t="str">
        <f>IF(ISBLANK(Bills!B9),"",Bills!B9)</f>
        <v>Car loan</v>
      </c>
      <c r="C9" s="15">
        <f>IF(ISBLANK(Bills!B9),"",Bills!D9)</f>
        <v>5</v>
      </c>
      <c r="D9" s="18">
        <f>IF(ISBLANK(Bills!B9),"",Bills!E9)</f>
        <v>389</v>
      </c>
      <c r="E9" s="13" t="b">
        <v>1</v>
      </c>
      <c r="F9" s="13" t="b">
        <v>1</v>
      </c>
      <c r="G9" s="13" t="b">
        <v>1</v>
      </c>
      <c r="H9" s="13" t="b">
        <v>1</v>
      </c>
      <c r="I9" s="13" t="b">
        <v>1</v>
      </c>
      <c r="J9" s="13" t="b">
        <v>1</v>
      </c>
      <c r="K9" s="13" t="b">
        <v>1</v>
      </c>
      <c r="L9" s="13" t="b">
        <v>1</v>
      </c>
      <c r="M9" s="13" t="b">
        <v>1</v>
      </c>
      <c r="N9" s="13" t="b">
        <v>1</v>
      </c>
      <c r="O9" s="13" t="b">
        <v>0</v>
      </c>
      <c r="P9" s="13" t="b">
        <v>0</v>
      </c>
      <c r="Q9" s="15">
        <f>COUNTIF(E9:P9,TRUE)</f>
        <v>10</v>
      </c>
      <c r="R9" s="18">
        <f>IF(ISNUMBER(D9),Q9*D9,0)</f>
        <v>3890</v>
      </c>
      <c r="S9" s="15">
        <f>IF(IF(MONTH(Summary!$C$6)=1,E9,IF(MONTH(Summary!$C$6)=2,F9,IF(MONTH(Summary!$C$6)=3,G9,IF(MONTH(Summary!$C$6)=4,H9,IF(MONTH(Summary!$C$6)=5,I9,IF(MONTH(Summary!$C$6)=6,J9,IF(MONTH(Summary!$C$6)=7,K9,IF(MONTH(Summary!$C$6)=8,L9,IF(MONTH(Summary!$C$6)=9,M9,IF(MONTH(Summary!$C$6)=10,N9,IF(MONTH(Summary!$C$6)=11,O9,P9)))))))))))=TRUE,1,0)</f>
        <v>1</v>
      </c>
    </row>
    <row r="10" ht="17" customHeight="1" spans="2:19" x14ac:dyDescent="0.25">
      <c r="B10" s="16" t="str">
        <f>IF(ISBLANK(Bills!B10),"",Bills!B10)</f>
        <v>Internet</v>
      </c>
      <c r="C10" s="15">
        <f>IF(ISBLANK(Bills!B10),"",Bills!D10)</f>
        <v>8</v>
      </c>
      <c r="D10" s="18">
        <f>IF(ISBLANK(Bills!B10),"",Bills!E10)</f>
        <v>70</v>
      </c>
      <c r="E10" s="13" t="b">
        <v>1</v>
      </c>
      <c r="F10" s="13" t="b">
        <v>1</v>
      </c>
      <c r="G10" s="13" t="b">
        <v>1</v>
      </c>
      <c r="H10" s="13" t="b">
        <v>1</v>
      </c>
      <c r="I10" s="13" t="b">
        <v>1</v>
      </c>
      <c r="J10" s="13" t="b">
        <v>1</v>
      </c>
      <c r="K10" s="13" t="b">
        <v>1</v>
      </c>
      <c r="L10" s="13" t="b">
        <v>1</v>
      </c>
      <c r="M10" s="13" t="b">
        <v>1</v>
      </c>
      <c r="N10" s="13" t="b">
        <v>1</v>
      </c>
      <c r="O10" s="13" t="b">
        <v>0</v>
      </c>
      <c r="P10" s="13" t="b">
        <v>0</v>
      </c>
      <c r="Q10" s="15">
        <f>COUNTIF(E10:P10,TRUE)</f>
        <v>10</v>
      </c>
      <c r="R10" s="18">
        <f>IF(ISNUMBER(D10),Q10*D10,0)</f>
        <v>700</v>
      </c>
      <c r="S10" s="15">
        <f>IF(IF(MONTH(Summary!$C$6)=1,E10,IF(MONTH(Summary!$C$6)=2,F10,IF(MONTH(Summary!$C$6)=3,G10,IF(MONTH(Summary!$C$6)=4,H10,IF(MONTH(Summary!$C$6)=5,I10,IF(MONTH(Summary!$C$6)=6,J10,IF(MONTH(Summary!$C$6)=7,K10,IF(MONTH(Summary!$C$6)=8,L10,IF(MONTH(Summary!$C$6)=9,M10,IF(MONTH(Summary!$C$6)=10,N10,IF(MONTH(Summary!$C$6)=11,O10,P10)))))))))))=TRUE,1,0)</f>
        <v>1</v>
      </c>
    </row>
    <row r="11" ht="17" customHeight="1" spans="2:19" x14ac:dyDescent="0.25">
      <c r="B11" s="16" t="str">
        <f>IF(ISBLANK(Bills!B11),"",Bills!B11)</f>
        <v>Gym membership</v>
      </c>
      <c r="C11" s="15">
        <f>IF(ISBLANK(Bills!B11),"",Bills!D11)</f>
        <v>10</v>
      </c>
      <c r="D11" s="18">
        <f>IF(ISBLANK(Bills!B11),"",Bills!E11)</f>
        <v>40</v>
      </c>
      <c r="E11" s="13" t="b">
        <v>1</v>
      </c>
      <c r="F11" s="13" t="b">
        <v>1</v>
      </c>
      <c r="G11" s="13" t="b">
        <v>1</v>
      </c>
      <c r="H11" s="13" t="b">
        <v>1</v>
      </c>
      <c r="I11" s="13" t="b">
        <v>1</v>
      </c>
      <c r="J11" s="13" t="b">
        <v>1</v>
      </c>
      <c r="K11" s="13" t="b">
        <v>1</v>
      </c>
      <c r="L11" s="13" t="b">
        <v>1</v>
      </c>
      <c r="M11" s="13" t="b">
        <v>1</v>
      </c>
      <c r="N11" s="13" t="b">
        <v>1</v>
      </c>
      <c r="O11" s="13" t="b">
        <v>0</v>
      </c>
      <c r="P11" s="13" t="b">
        <v>0</v>
      </c>
      <c r="Q11" s="15">
        <f>COUNTIF(E11:P11,TRUE)</f>
        <v>10</v>
      </c>
      <c r="R11" s="18">
        <f>IF(ISNUMBER(D11),Q11*D11,0)</f>
        <v>400</v>
      </c>
      <c r="S11" s="15">
        <f>IF(IF(MONTH(Summary!$C$6)=1,E11,IF(MONTH(Summary!$C$6)=2,F11,IF(MONTH(Summary!$C$6)=3,G11,IF(MONTH(Summary!$C$6)=4,H11,IF(MONTH(Summary!$C$6)=5,I11,IF(MONTH(Summary!$C$6)=6,J11,IF(MONTH(Summary!$C$6)=7,K11,IF(MONTH(Summary!$C$6)=8,L11,IF(MONTH(Summary!$C$6)=9,M11,IF(MONTH(Summary!$C$6)=10,N11,IF(MONTH(Summary!$C$6)=11,O11,P11)))))))))))=TRUE,1,0)</f>
        <v>1</v>
      </c>
    </row>
    <row r="12" ht="17" customHeight="1" spans="2:19" x14ac:dyDescent="0.25">
      <c r="B12" s="16" t="str">
        <f>IF(ISBLANK(Bills!B12),"",Bills!B12)</f>
        <v>Cell phones</v>
      </c>
      <c r="C12" s="15">
        <f>IF(ISBLANK(Bills!B12),"",Bills!D12)</f>
        <v>12</v>
      </c>
      <c r="D12" s="18">
        <f>IF(ISBLANK(Bills!B12),"",Bills!E12)</f>
        <v>95</v>
      </c>
      <c r="E12" s="13" t="b">
        <v>1</v>
      </c>
      <c r="F12" s="13" t="b">
        <v>1</v>
      </c>
      <c r="G12" s="13" t="b">
        <v>1</v>
      </c>
      <c r="H12" s="13" t="b">
        <v>1</v>
      </c>
      <c r="I12" s="13" t="b">
        <v>1</v>
      </c>
      <c r="J12" s="13" t="b">
        <v>1</v>
      </c>
      <c r="K12" s="13" t="b">
        <v>1</v>
      </c>
      <c r="L12" s="13" t="b">
        <v>1</v>
      </c>
      <c r="M12" s="13" t="b">
        <v>1</v>
      </c>
      <c r="N12" s="13" t="b">
        <v>1</v>
      </c>
      <c r="O12" s="13" t="b">
        <v>0</v>
      </c>
      <c r="P12" s="13" t="b">
        <v>0</v>
      </c>
      <c r="Q12" s="15">
        <f>COUNTIF(E12:P12,TRUE)</f>
        <v>10</v>
      </c>
      <c r="R12" s="18">
        <f>IF(ISNUMBER(D12),Q12*D12,0)</f>
        <v>950</v>
      </c>
      <c r="S12" s="15">
        <f>IF(IF(MONTH(Summary!$C$6)=1,E12,IF(MONTH(Summary!$C$6)=2,F12,IF(MONTH(Summary!$C$6)=3,G12,IF(MONTH(Summary!$C$6)=4,H12,IF(MONTH(Summary!$C$6)=5,I12,IF(MONTH(Summary!$C$6)=6,J12,IF(MONTH(Summary!$C$6)=7,K12,IF(MONTH(Summary!$C$6)=8,L12,IF(MONTH(Summary!$C$6)=9,M12,IF(MONTH(Summary!$C$6)=10,N12,IF(MONTH(Summary!$C$6)=11,O12,P12)))))))))))=TRUE,1,0)</f>
        <v>1</v>
      </c>
    </row>
    <row r="13" ht="17" customHeight="1" spans="2:19" x14ac:dyDescent="0.25">
      <c r="B13" s="16" t="str">
        <f>IF(ISBLANK(Bills!B13),"",Bills!B13)</f>
        <v>Electric</v>
      </c>
      <c r="C13" s="15">
        <f>IF(ISBLANK(Bills!B13),"",Bills!D13)</f>
        <v>14</v>
      </c>
      <c r="D13" s="18">
        <f>IF(ISBLANK(Bills!B13),"",Bills!E13)</f>
        <v>118</v>
      </c>
      <c r="E13" s="13" t="b">
        <v>1</v>
      </c>
      <c r="F13" s="13" t="b">
        <v>1</v>
      </c>
      <c r="G13" s="13" t="b">
        <v>1</v>
      </c>
      <c r="H13" s="13" t="b">
        <v>1</v>
      </c>
      <c r="I13" s="13" t="b">
        <v>1</v>
      </c>
      <c r="J13" s="13" t="b">
        <v>1</v>
      </c>
      <c r="K13" s="13" t="b">
        <v>1</v>
      </c>
      <c r="L13" s="13" t="b">
        <v>1</v>
      </c>
      <c r="M13" s="13" t="b">
        <v>1</v>
      </c>
      <c r="N13" s="13" t="b">
        <v>1</v>
      </c>
      <c r="O13" s="13" t="b">
        <v>0</v>
      </c>
      <c r="P13" s="13" t="b">
        <v>0</v>
      </c>
      <c r="Q13" s="15">
        <f>COUNTIF(E13:P13,TRUE)</f>
        <v>10</v>
      </c>
      <c r="R13" s="18">
        <f>IF(ISNUMBER(D13),Q13*D13,0)</f>
        <v>1180</v>
      </c>
      <c r="S13" s="15">
        <f>IF(IF(MONTH(Summary!$C$6)=1,E13,IF(MONTH(Summary!$C$6)=2,F13,IF(MONTH(Summary!$C$6)=3,G13,IF(MONTH(Summary!$C$6)=4,H13,IF(MONTH(Summary!$C$6)=5,I13,IF(MONTH(Summary!$C$6)=6,J13,IF(MONTH(Summary!$C$6)=7,K13,IF(MONTH(Summary!$C$6)=8,L13,IF(MONTH(Summary!$C$6)=9,M13,IF(MONTH(Summary!$C$6)=10,N13,IF(MONTH(Summary!$C$6)=11,O13,P13)))))))))))=TRUE,1,0)</f>
        <v>1</v>
      </c>
    </row>
    <row r="14" ht="17" customHeight="1" spans="2:19" x14ac:dyDescent="0.25">
      <c r="B14" s="16" t="str">
        <f>IF(ISBLANK(Bills!B14),"",Bills!B14)</f>
        <v>Student loan</v>
      </c>
      <c r="C14" s="15">
        <f>IF(ISBLANK(Bills!B14),"",Bills!D14)</f>
        <v>15</v>
      </c>
      <c r="D14" s="18">
        <f>IF(ISBLANK(Bills!B14),"",Bills!E14)</f>
        <v>245</v>
      </c>
      <c r="E14" s="13" t="b">
        <v>1</v>
      </c>
      <c r="F14" s="13" t="b">
        <v>1</v>
      </c>
      <c r="G14" s="13" t="b">
        <v>1</v>
      </c>
      <c r="H14" s="13" t="b">
        <v>1</v>
      </c>
      <c r="I14" s="13" t="b">
        <v>1</v>
      </c>
      <c r="J14" s="13" t="b">
        <v>1</v>
      </c>
      <c r="K14" s="13" t="b">
        <v>1</v>
      </c>
      <c r="L14" s="13" t="b">
        <v>1</v>
      </c>
      <c r="M14" s="13" t="b">
        <v>1</v>
      </c>
      <c r="N14" s="13" t="b">
        <v>1</v>
      </c>
      <c r="O14" s="13" t="b">
        <v>0</v>
      </c>
      <c r="P14" s="13" t="b">
        <v>0</v>
      </c>
      <c r="Q14" s="15">
        <f>COUNTIF(E14:P14,TRUE)</f>
        <v>10</v>
      </c>
      <c r="R14" s="18">
        <f>IF(ISNUMBER(D14),Q14*D14,0)</f>
        <v>2450</v>
      </c>
      <c r="S14" s="15">
        <f>IF(IF(MONTH(Summary!$C$6)=1,E14,IF(MONTH(Summary!$C$6)=2,F14,IF(MONTH(Summary!$C$6)=3,G14,IF(MONTH(Summary!$C$6)=4,H14,IF(MONTH(Summary!$C$6)=5,I14,IF(MONTH(Summary!$C$6)=6,J14,IF(MONTH(Summary!$C$6)=7,K14,IF(MONTH(Summary!$C$6)=8,L14,IF(MONTH(Summary!$C$6)=9,M14,IF(MONTH(Summary!$C$6)=10,N14,IF(MONTH(Summary!$C$6)=11,O14,P14)))))))))))=TRUE,1,0)</f>
        <v>1</v>
      </c>
    </row>
    <row r="15" ht="17" customHeight="1" spans="2:19" x14ac:dyDescent="0.25">
      <c r="B15" s="16" t="str">
        <f>IF(ISBLANK(Bills!B15),"",Bills!B15)</f>
        <v>Natural gas</v>
      </c>
      <c r="C15" s="15">
        <f>IF(ISBLANK(Bills!B15),"",Bills!D15)</f>
        <v>16</v>
      </c>
      <c r="D15" s="18">
        <f>IF(ISBLANK(Bills!B15),"",Bills!E15)</f>
        <v>64</v>
      </c>
      <c r="E15" s="13" t="b">
        <v>1</v>
      </c>
      <c r="F15" s="13" t="b">
        <v>1</v>
      </c>
      <c r="G15" s="13" t="b">
        <v>1</v>
      </c>
      <c r="H15" s="13" t="b">
        <v>1</v>
      </c>
      <c r="I15" s="13" t="b">
        <v>1</v>
      </c>
      <c r="J15" s="13" t="b">
        <v>1</v>
      </c>
      <c r="K15" s="13" t="b">
        <v>1</v>
      </c>
      <c r="L15" s="13" t="b">
        <v>1</v>
      </c>
      <c r="M15" s="13" t="b">
        <v>1</v>
      </c>
      <c r="N15" s="13" t="b">
        <v>0</v>
      </c>
      <c r="O15" s="13" t="b">
        <v>0</v>
      </c>
      <c r="P15" s="13" t="b">
        <v>0</v>
      </c>
      <c r="Q15" s="15">
        <f>COUNTIF(E15:P15,TRUE)</f>
        <v>9</v>
      </c>
      <c r="R15" s="18">
        <f>IF(ISNUMBER(D15),Q15*D15,0)</f>
        <v>576</v>
      </c>
      <c r="S15" s="15">
        <f>IF(IF(MONTH(Summary!$C$6)=1,E15,IF(MONTH(Summary!$C$6)=2,F15,IF(MONTH(Summary!$C$6)=3,G15,IF(MONTH(Summary!$C$6)=4,H15,IF(MONTH(Summary!$C$6)=5,I15,IF(MONTH(Summary!$C$6)=6,J15,IF(MONTH(Summary!$C$6)=7,K15,IF(MONTH(Summary!$C$6)=8,L15,IF(MONTH(Summary!$C$6)=9,M15,IF(MONTH(Summary!$C$6)=10,N15,IF(MONTH(Summary!$C$6)=11,O15,P15)))))))))))=TRUE,1,0)</f>
        <v>0</v>
      </c>
    </row>
    <row r="16" ht="17" customHeight="1" spans="2:19" x14ac:dyDescent="0.25">
      <c r="B16" s="16" t="str">
        <f>IF(ISBLANK(Bills!B16),"",Bills!B16)</f>
        <v>Car insurance</v>
      </c>
      <c r="C16" s="15">
        <f>IF(ISBLANK(Bills!B16),"",Bills!D16)</f>
        <v>20</v>
      </c>
      <c r="D16" s="18">
        <f>IF(ISBLANK(Bills!B16),"",Bills!E16)</f>
        <v>141</v>
      </c>
      <c r="E16" s="13" t="b">
        <v>1</v>
      </c>
      <c r="F16" s="13" t="b">
        <v>1</v>
      </c>
      <c r="G16" s="13" t="b">
        <v>1</v>
      </c>
      <c r="H16" s="13" t="b">
        <v>1</v>
      </c>
      <c r="I16" s="13" t="b">
        <v>1</v>
      </c>
      <c r="J16" s="13" t="b">
        <v>1</v>
      </c>
      <c r="K16" s="13" t="b">
        <v>1</v>
      </c>
      <c r="L16" s="13" t="b">
        <v>1</v>
      </c>
      <c r="M16" s="13" t="b">
        <v>1</v>
      </c>
      <c r="N16" s="13" t="b">
        <v>0</v>
      </c>
      <c r="O16" s="13" t="b">
        <v>0</v>
      </c>
      <c r="P16" s="13" t="b">
        <v>0</v>
      </c>
      <c r="Q16" s="15">
        <f>COUNTIF(E16:P16,TRUE)</f>
        <v>9</v>
      </c>
      <c r="R16" s="18">
        <f>IF(ISNUMBER(D16),Q16*D16,0)</f>
        <v>1269</v>
      </c>
      <c r="S16" s="15">
        <f>IF(IF(MONTH(Summary!$C$6)=1,E16,IF(MONTH(Summary!$C$6)=2,F16,IF(MONTH(Summary!$C$6)=3,G16,IF(MONTH(Summary!$C$6)=4,H16,IF(MONTH(Summary!$C$6)=5,I16,IF(MONTH(Summary!$C$6)=6,J16,IF(MONTH(Summary!$C$6)=7,K16,IF(MONTH(Summary!$C$6)=8,L16,IF(MONTH(Summary!$C$6)=9,M16,IF(MONTH(Summary!$C$6)=10,N16,IF(MONTH(Summary!$C$6)=11,O16,P16)))))))))))=TRUE,1,0)</f>
        <v>0</v>
      </c>
    </row>
    <row r="17" ht="17" customHeight="1" spans="2:19" x14ac:dyDescent="0.25">
      <c r="B17" s="16" t="str">
        <f>IF(ISBLANK(Bills!B17),"",Bills!B17)</f>
        <v>Water and sewer</v>
      </c>
      <c r="C17" s="15">
        <f>IF(ISBLANK(Bills!B17),"",Bills!D17)</f>
        <v>22</v>
      </c>
      <c r="D17" s="18">
        <f>IF(ISBLANK(Bills!B17),"",Bills!E17)</f>
        <v>62</v>
      </c>
      <c r="E17" s="13" t="b">
        <v>1</v>
      </c>
      <c r="F17" s="13" t="b">
        <v>1</v>
      </c>
      <c r="G17" s="13" t="b">
        <v>1</v>
      </c>
      <c r="H17" s="13" t="b">
        <v>1</v>
      </c>
      <c r="I17" s="13" t="b">
        <v>1</v>
      </c>
      <c r="J17" s="13" t="b">
        <v>1</v>
      </c>
      <c r="K17" s="13" t="b">
        <v>1</v>
      </c>
      <c r="L17" s="13" t="b">
        <v>1</v>
      </c>
      <c r="M17" s="13" t="b">
        <v>1</v>
      </c>
      <c r="N17" s="13" t="b">
        <v>0</v>
      </c>
      <c r="O17" s="13" t="b">
        <v>0</v>
      </c>
      <c r="P17" s="13" t="b">
        <v>0</v>
      </c>
      <c r="Q17" s="15">
        <f>COUNTIF(E17:P17,TRUE)</f>
        <v>9</v>
      </c>
      <c r="R17" s="18">
        <f>IF(ISNUMBER(D17),Q17*D17,0)</f>
        <v>558</v>
      </c>
      <c r="S17" s="15">
        <f>IF(IF(MONTH(Summary!$C$6)=1,E17,IF(MONTH(Summary!$C$6)=2,F17,IF(MONTH(Summary!$C$6)=3,G17,IF(MONTH(Summary!$C$6)=4,H17,IF(MONTH(Summary!$C$6)=5,I17,IF(MONTH(Summary!$C$6)=6,J17,IF(MONTH(Summary!$C$6)=7,K17,IF(MONTH(Summary!$C$6)=8,L17,IF(MONTH(Summary!$C$6)=9,M17,IF(MONTH(Summary!$C$6)=10,N17,IF(MONTH(Summary!$C$6)=11,O17,P17)))))))))))=TRUE,1,0)</f>
        <v>0</v>
      </c>
    </row>
    <row r="18" ht="17" customHeight="1" spans="2:19" x14ac:dyDescent="0.25">
      <c r="B18" s="16" t="str">
        <f>IF(ISBLANK(Bills!B18),"",Bills!B18)</f>
        <v>Netflix</v>
      </c>
      <c r="C18" s="15">
        <f>IF(ISBLANK(Bills!B18),"",Bills!D18)</f>
        <v>22</v>
      </c>
      <c r="D18" s="18">
        <f>IF(ISBLANK(Bills!B18),"",Bills!E18)</f>
        <v>15.49</v>
      </c>
      <c r="E18" s="13" t="b">
        <v>1</v>
      </c>
      <c r="F18" s="13" t="b">
        <v>1</v>
      </c>
      <c r="G18" s="13" t="b">
        <v>1</v>
      </c>
      <c r="H18" s="13" t="b">
        <v>1</v>
      </c>
      <c r="I18" s="13" t="b">
        <v>1</v>
      </c>
      <c r="J18" s="13" t="b">
        <v>1</v>
      </c>
      <c r="K18" s="13" t="b">
        <v>1</v>
      </c>
      <c r="L18" s="13" t="b">
        <v>1</v>
      </c>
      <c r="M18" s="13" t="b">
        <v>1</v>
      </c>
      <c r="N18" s="13" t="b">
        <v>0</v>
      </c>
      <c r="O18" s="13" t="b">
        <v>0</v>
      </c>
      <c r="P18" s="13" t="b">
        <v>0</v>
      </c>
      <c r="Q18" s="15">
        <f>COUNTIF(E18:P18,TRUE)</f>
        <v>9</v>
      </c>
      <c r="R18" s="18">
        <f>IF(ISNUMBER(D18),Q18*D18,0)</f>
        <v>139.41</v>
      </c>
      <c r="S18" s="15">
        <f>IF(IF(MONTH(Summary!$C$6)=1,E18,IF(MONTH(Summary!$C$6)=2,F18,IF(MONTH(Summary!$C$6)=3,G18,IF(MONTH(Summary!$C$6)=4,H18,IF(MONTH(Summary!$C$6)=5,I18,IF(MONTH(Summary!$C$6)=6,J18,IF(MONTH(Summary!$C$6)=7,K18,IF(MONTH(Summary!$C$6)=8,L18,IF(MONTH(Summary!$C$6)=9,M18,IF(MONTH(Summary!$C$6)=10,N18,IF(MONTH(Summary!$C$6)=11,O18,P18)))))))))))=TRUE,1,0)</f>
        <v>0</v>
      </c>
    </row>
    <row r="19" ht="17" customHeight="1" spans="2:19" x14ac:dyDescent="0.25">
      <c r="B19" s="16" t="str">
        <f>IF(ISBLANK(Bills!B19),"",Bills!B19)</f>
        <v>Life insurance</v>
      </c>
      <c r="C19" s="15">
        <f>IF(ISBLANK(Bills!B19),"",Bills!D19)</f>
        <v>25</v>
      </c>
      <c r="D19" s="18">
        <f>IF(ISBLANK(Bills!B19),"",Bills!E19)</f>
        <v>38</v>
      </c>
      <c r="E19" s="13" t="b">
        <v>1</v>
      </c>
      <c r="F19" s="13" t="b">
        <v>1</v>
      </c>
      <c r="G19" s="13" t="b">
        <v>1</v>
      </c>
      <c r="H19" s="13" t="b">
        <v>1</v>
      </c>
      <c r="I19" s="13" t="b">
        <v>1</v>
      </c>
      <c r="J19" s="13" t="b">
        <v>1</v>
      </c>
      <c r="K19" s="13" t="b">
        <v>1</v>
      </c>
      <c r="L19" s="13" t="b">
        <v>1</v>
      </c>
      <c r="M19" s="13" t="b">
        <v>1</v>
      </c>
      <c r="N19" s="13" t="b">
        <v>0</v>
      </c>
      <c r="O19" s="13" t="b">
        <v>0</v>
      </c>
      <c r="P19" s="13" t="b">
        <v>0</v>
      </c>
      <c r="Q19" s="15">
        <f>COUNTIF(E19:P19,TRUE)</f>
        <v>9</v>
      </c>
      <c r="R19" s="18">
        <f>IF(ISNUMBER(D19),Q19*D19,0)</f>
        <v>342</v>
      </c>
      <c r="S19" s="15">
        <f>IF(IF(MONTH(Summary!$C$6)=1,E19,IF(MONTH(Summary!$C$6)=2,F19,IF(MONTH(Summary!$C$6)=3,G19,IF(MONTH(Summary!$C$6)=4,H19,IF(MONTH(Summary!$C$6)=5,I19,IF(MONTH(Summary!$C$6)=6,J19,IF(MONTH(Summary!$C$6)=7,K19,IF(MONTH(Summary!$C$6)=8,L19,IF(MONTH(Summary!$C$6)=9,M19,IF(MONTH(Summary!$C$6)=10,N19,IF(MONTH(Summary!$C$6)=11,O19,P19)))))))))))=TRUE,1,0)</f>
        <v>0</v>
      </c>
    </row>
    <row r="20" ht="17" customHeight="1" spans="2:19" x14ac:dyDescent="0.25">
      <c r="B20" s="16" t="str">
        <f>IF(ISBLANK(Bills!B20),"",Bills!B20)</f>
        <v>Credit card (Visa)</v>
      </c>
      <c r="C20" s="15">
        <f>IF(ISBLANK(Bills!B20),"",Bills!D20)</f>
        <v>28</v>
      </c>
      <c r="D20" s="18">
        <f>IF(ISBLANK(Bills!B20),"",Bills!E20)</f>
        <v>150</v>
      </c>
      <c r="E20" s="13" t="b">
        <v>1</v>
      </c>
      <c r="F20" s="13" t="b">
        <v>1</v>
      </c>
      <c r="G20" s="13" t="b">
        <v>1</v>
      </c>
      <c r="H20" s="13" t="b">
        <v>1</v>
      </c>
      <c r="I20" s="13" t="b">
        <v>1</v>
      </c>
      <c r="J20" s="13" t="b">
        <v>1</v>
      </c>
      <c r="K20" s="13" t="b">
        <v>1</v>
      </c>
      <c r="L20" s="13" t="b">
        <v>1</v>
      </c>
      <c r="M20" s="13" t="b">
        <v>1</v>
      </c>
      <c r="N20" s="13" t="b">
        <v>0</v>
      </c>
      <c r="O20" s="13" t="b">
        <v>0</v>
      </c>
      <c r="P20" s="13" t="b">
        <v>0</v>
      </c>
      <c r="Q20" s="15">
        <f>COUNTIF(E20:P20,TRUE)</f>
        <v>9</v>
      </c>
      <c r="R20" s="18">
        <f>IF(ISNUMBER(D20),Q20*D20,0)</f>
        <v>1350</v>
      </c>
      <c r="S20" s="15">
        <f>IF(IF(MONTH(Summary!$C$6)=1,E20,IF(MONTH(Summary!$C$6)=2,F20,IF(MONTH(Summary!$C$6)=3,G20,IF(MONTH(Summary!$C$6)=4,H20,IF(MONTH(Summary!$C$6)=5,I20,IF(MONTH(Summary!$C$6)=6,J20,IF(MONTH(Summary!$C$6)=7,K20,IF(MONTH(Summary!$C$6)=8,L20,IF(MONTH(Summary!$C$6)=9,M20,IF(MONTH(Summary!$C$6)=10,N20,IF(MONTH(Summary!$C$6)=11,O20,P20)))))))))))=TRUE,1,0)</f>
        <v>0</v>
      </c>
    </row>
    <row r="21" ht="17" customHeight="1" spans="2:19" x14ac:dyDescent="0.25">
      <c r="B21" s="16" t="str">
        <f>IF(ISBLANK(Bills!B21),"",Bills!B21)</f>
        <v/>
      </c>
      <c r="C21" s="15" t="str">
        <f>IF(ISBLANK(Bills!B21),"",Bills!D21)</f>
        <v/>
      </c>
      <c r="D21" s="18" t="str">
        <f>IF(ISBLANK(Bills!B21),"",Bills!E21)</f>
        <v/>
      </c>
      <c r="E21" s="13" t="b">
        <v>0</v>
      </c>
      <c r="F21" s="13" t="b">
        <v>0</v>
      </c>
      <c r="G21" s="13" t="b">
        <v>0</v>
      </c>
      <c r="H21" s="13" t="b">
        <v>0</v>
      </c>
      <c r="I21" s="13" t="b">
        <v>0</v>
      </c>
      <c r="J21" s="13" t="b">
        <v>0</v>
      </c>
      <c r="K21" s="13" t="b">
        <v>0</v>
      </c>
      <c r="L21" s="13" t="b">
        <v>0</v>
      </c>
      <c r="M21" s="13" t="b">
        <v>0</v>
      </c>
      <c r="N21" s="13" t="b">
        <v>0</v>
      </c>
      <c r="O21" s="13" t="b">
        <v>0</v>
      </c>
      <c r="P21" s="13" t="b">
        <v>0</v>
      </c>
      <c r="Q21" s="15">
        <f>COUNTIF(E21:P21,TRUE)</f>
        <v>0</v>
      </c>
      <c r="R21" s="18">
        <f>IF(ISNUMBER(D21),Q21*D21,0)</f>
        <v>0</v>
      </c>
      <c r="S21" s="15">
        <f>IF(IF(MONTH(Summary!$C$6)=1,E21,IF(MONTH(Summary!$C$6)=2,F21,IF(MONTH(Summary!$C$6)=3,G21,IF(MONTH(Summary!$C$6)=4,H21,IF(MONTH(Summary!$C$6)=5,I21,IF(MONTH(Summary!$C$6)=6,J21,IF(MONTH(Summary!$C$6)=7,K21,IF(MONTH(Summary!$C$6)=8,L21,IF(MONTH(Summary!$C$6)=9,M21,IF(MONTH(Summary!$C$6)=10,N21,IF(MONTH(Summary!$C$6)=11,O21,P21)))))))))))=TRUE,1,0)</f>
        <v>0</v>
      </c>
    </row>
    <row r="22" ht="17" customHeight="1" spans="2:19" x14ac:dyDescent="0.25">
      <c r="B22" s="16" t="str">
        <f>IF(ISBLANK(Bills!B22),"",Bills!B22)</f>
        <v/>
      </c>
      <c r="C22" s="15" t="str">
        <f>IF(ISBLANK(Bills!B22),"",Bills!D22)</f>
        <v/>
      </c>
      <c r="D22" s="18" t="str">
        <f>IF(ISBLANK(Bills!B22),"",Bills!E22)</f>
        <v/>
      </c>
      <c r="E22" s="13" t="b">
        <v>0</v>
      </c>
      <c r="F22" s="13" t="b">
        <v>0</v>
      </c>
      <c r="G22" s="13" t="b">
        <v>0</v>
      </c>
      <c r="H22" s="13" t="b">
        <v>0</v>
      </c>
      <c r="I22" s="13" t="b">
        <v>0</v>
      </c>
      <c r="J22" s="13" t="b">
        <v>0</v>
      </c>
      <c r="K22" s="13" t="b">
        <v>0</v>
      </c>
      <c r="L22" s="13" t="b">
        <v>0</v>
      </c>
      <c r="M22" s="13" t="b">
        <v>0</v>
      </c>
      <c r="N22" s="13" t="b">
        <v>0</v>
      </c>
      <c r="O22" s="13" t="b">
        <v>0</v>
      </c>
      <c r="P22" s="13" t="b">
        <v>0</v>
      </c>
      <c r="Q22" s="15">
        <f>COUNTIF(E22:P22,TRUE)</f>
        <v>0</v>
      </c>
      <c r="R22" s="18">
        <f>IF(ISNUMBER(D22),Q22*D22,0)</f>
        <v>0</v>
      </c>
      <c r="S22" s="15">
        <f>IF(IF(MONTH(Summary!$C$6)=1,E22,IF(MONTH(Summary!$C$6)=2,F22,IF(MONTH(Summary!$C$6)=3,G22,IF(MONTH(Summary!$C$6)=4,H22,IF(MONTH(Summary!$C$6)=5,I22,IF(MONTH(Summary!$C$6)=6,J22,IF(MONTH(Summary!$C$6)=7,K22,IF(MONTH(Summary!$C$6)=8,L22,IF(MONTH(Summary!$C$6)=9,M22,IF(MONTH(Summary!$C$6)=10,N22,IF(MONTH(Summary!$C$6)=11,O22,P22)))))))))))=TRUE,1,0)</f>
        <v>0</v>
      </c>
    </row>
    <row r="23" ht="17" customHeight="1" spans="2:19" x14ac:dyDescent="0.25">
      <c r="B23" s="16" t="str">
        <f>IF(ISBLANK(Bills!B23),"",Bills!B23)</f>
        <v/>
      </c>
      <c r="C23" s="15" t="str">
        <f>IF(ISBLANK(Bills!B23),"",Bills!D23)</f>
        <v/>
      </c>
      <c r="D23" s="18" t="str">
        <f>IF(ISBLANK(Bills!B23),"",Bills!E23)</f>
        <v/>
      </c>
      <c r="E23" s="13" t="b">
        <v>0</v>
      </c>
      <c r="F23" s="13" t="b">
        <v>0</v>
      </c>
      <c r="G23" s="13" t="b">
        <v>0</v>
      </c>
      <c r="H23" s="13" t="b">
        <v>0</v>
      </c>
      <c r="I23" s="13" t="b">
        <v>0</v>
      </c>
      <c r="J23" s="13" t="b">
        <v>0</v>
      </c>
      <c r="K23" s="13" t="b">
        <v>0</v>
      </c>
      <c r="L23" s="13" t="b">
        <v>0</v>
      </c>
      <c r="M23" s="13" t="b">
        <v>0</v>
      </c>
      <c r="N23" s="13" t="b">
        <v>0</v>
      </c>
      <c r="O23" s="13" t="b">
        <v>0</v>
      </c>
      <c r="P23" s="13" t="b">
        <v>0</v>
      </c>
      <c r="Q23" s="15">
        <f>COUNTIF(E23:P23,TRUE)</f>
        <v>0</v>
      </c>
      <c r="R23" s="18">
        <f>IF(ISNUMBER(D23),Q23*D23,0)</f>
        <v>0</v>
      </c>
      <c r="S23" s="15">
        <f>IF(IF(MONTH(Summary!$C$6)=1,E23,IF(MONTH(Summary!$C$6)=2,F23,IF(MONTH(Summary!$C$6)=3,G23,IF(MONTH(Summary!$C$6)=4,H23,IF(MONTH(Summary!$C$6)=5,I23,IF(MONTH(Summary!$C$6)=6,J23,IF(MONTH(Summary!$C$6)=7,K23,IF(MONTH(Summary!$C$6)=8,L23,IF(MONTH(Summary!$C$6)=9,M23,IF(MONTH(Summary!$C$6)=10,N23,IF(MONTH(Summary!$C$6)=11,O23,P23)))))))))))=TRUE,1,0)</f>
        <v>0</v>
      </c>
    </row>
    <row r="24" ht="17" customHeight="1" spans="2:19" x14ac:dyDescent="0.25">
      <c r="B24" s="16" t="str">
        <f>IF(ISBLANK(Bills!B24),"",Bills!B24)</f>
        <v/>
      </c>
      <c r="C24" s="15" t="str">
        <f>IF(ISBLANK(Bills!B24),"",Bills!D24)</f>
        <v/>
      </c>
      <c r="D24" s="18" t="str">
        <f>IF(ISBLANK(Bills!B24),"",Bills!E24)</f>
        <v/>
      </c>
      <c r="E24" s="13" t="b">
        <v>0</v>
      </c>
      <c r="F24" s="13" t="b">
        <v>0</v>
      </c>
      <c r="G24" s="13" t="b">
        <v>0</v>
      </c>
      <c r="H24" s="13" t="b">
        <v>0</v>
      </c>
      <c r="I24" s="13" t="b">
        <v>0</v>
      </c>
      <c r="J24" s="13" t="b">
        <v>0</v>
      </c>
      <c r="K24" s="13" t="b">
        <v>0</v>
      </c>
      <c r="L24" s="13" t="b">
        <v>0</v>
      </c>
      <c r="M24" s="13" t="b">
        <v>0</v>
      </c>
      <c r="N24" s="13" t="b">
        <v>0</v>
      </c>
      <c r="O24" s="13" t="b">
        <v>0</v>
      </c>
      <c r="P24" s="13" t="b">
        <v>0</v>
      </c>
      <c r="Q24" s="15">
        <f>COUNTIF(E24:P24,TRUE)</f>
        <v>0</v>
      </c>
      <c r="R24" s="18">
        <f>IF(ISNUMBER(D24),Q24*D24,0)</f>
        <v>0</v>
      </c>
      <c r="S24" s="15">
        <f>IF(IF(MONTH(Summary!$C$6)=1,E24,IF(MONTH(Summary!$C$6)=2,F24,IF(MONTH(Summary!$C$6)=3,G24,IF(MONTH(Summary!$C$6)=4,H24,IF(MONTH(Summary!$C$6)=5,I24,IF(MONTH(Summary!$C$6)=6,J24,IF(MONTH(Summary!$C$6)=7,K24,IF(MONTH(Summary!$C$6)=8,L24,IF(MONTH(Summary!$C$6)=9,M24,IF(MONTH(Summary!$C$6)=10,N24,IF(MONTH(Summary!$C$6)=11,O24,P24)))))))))))=TRUE,1,0)</f>
        <v>0</v>
      </c>
    </row>
    <row r="25" ht="17" customHeight="1" spans="2:19" x14ac:dyDescent="0.25">
      <c r="B25" s="16" t="str">
        <f>IF(ISBLANK(Bills!B25),"",Bills!B25)</f>
        <v/>
      </c>
      <c r="C25" s="15" t="str">
        <f>IF(ISBLANK(Bills!B25),"",Bills!D25)</f>
        <v/>
      </c>
      <c r="D25" s="18" t="str">
        <f>IF(ISBLANK(Bills!B25),"",Bills!E25)</f>
        <v/>
      </c>
      <c r="E25" s="13" t="b">
        <v>0</v>
      </c>
      <c r="F25" s="13" t="b">
        <v>0</v>
      </c>
      <c r="G25" s="13" t="b">
        <v>0</v>
      </c>
      <c r="H25" s="13" t="b">
        <v>0</v>
      </c>
      <c r="I25" s="13" t="b">
        <v>0</v>
      </c>
      <c r="J25" s="13" t="b">
        <v>0</v>
      </c>
      <c r="K25" s="13" t="b">
        <v>0</v>
      </c>
      <c r="L25" s="13" t="b">
        <v>0</v>
      </c>
      <c r="M25" s="13" t="b">
        <v>0</v>
      </c>
      <c r="N25" s="13" t="b">
        <v>0</v>
      </c>
      <c r="O25" s="13" t="b">
        <v>0</v>
      </c>
      <c r="P25" s="13" t="b">
        <v>0</v>
      </c>
      <c r="Q25" s="15">
        <f>COUNTIF(E25:P25,TRUE)</f>
        <v>0</v>
      </c>
      <c r="R25" s="18">
        <f>IF(ISNUMBER(D25),Q25*D25,0)</f>
        <v>0</v>
      </c>
      <c r="S25" s="15">
        <f>IF(IF(MONTH(Summary!$C$6)=1,E25,IF(MONTH(Summary!$C$6)=2,F25,IF(MONTH(Summary!$C$6)=3,G25,IF(MONTH(Summary!$C$6)=4,H25,IF(MONTH(Summary!$C$6)=5,I25,IF(MONTH(Summary!$C$6)=6,J25,IF(MONTH(Summary!$C$6)=7,K25,IF(MONTH(Summary!$C$6)=8,L25,IF(MONTH(Summary!$C$6)=9,M25,IF(MONTH(Summary!$C$6)=10,N25,IF(MONTH(Summary!$C$6)=11,O25,P25)))))))))))=TRUE,1,0)</f>
        <v>0</v>
      </c>
    </row>
    <row r="26" ht="17" customHeight="1" spans="2:19" x14ac:dyDescent="0.25">
      <c r="B26" s="10" t="s">
        <v>62</v>
      </c>
      <c r="C26" s="11"/>
      <c r="D26" s="18">
        <f>SUM(D6:D25)</f>
        <v>3115.4799999999996</v>
      </c>
      <c r="E26" s="18">
        <f>SUMIF(E6:E25,TRUE,$D$6:$D$25)</f>
        <v>3115.4799999999996</v>
      </c>
      <c r="F26" s="18">
        <f>SUMIF(F6:F25,TRUE,$D$6:$D$25)</f>
        <v>3115.4799999999996</v>
      </c>
      <c r="G26" s="18">
        <f>SUMIF(G6:G25,TRUE,$D$6:$D$25)</f>
        <v>3115.4799999999996</v>
      </c>
      <c r="H26" s="18">
        <f>SUMIF(H6:H25,TRUE,$D$6:$D$25)</f>
        <v>3115.4799999999996</v>
      </c>
      <c r="I26" s="18">
        <f>SUMIF(I6:I25,TRUE,$D$6:$D$25)</f>
        <v>3115.4799999999996</v>
      </c>
      <c r="J26" s="18">
        <f>SUMIF(J6:J25,TRUE,$D$6:$D$25)</f>
        <v>3115.4799999999996</v>
      </c>
      <c r="K26" s="18">
        <f>SUMIF(K6:K25,TRUE,$D$6:$D$25)</f>
        <v>3115.4799999999996</v>
      </c>
      <c r="L26" s="18">
        <f>SUMIF(L6:L25,TRUE,$D$6:$D$25)</f>
        <v>3115.4799999999996</v>
      </c>
      <c r="M26" s="18">
        <f>SUMIF(M6:M25,TRUE,$D$6:$D$25)</f>
        <v>3115.4799999999996</v>
      </c>
      <c r="N26" s="18">
        <f>SUMIF(N6:N25,TRUE,$D$6:$D$25)</f>
        <v>2644.99</v>
      </c>
      <c r="O26" s="18">
        <f>SUMIF(O6:O25,TRUE,$D$6:$D$25)</f>
        <v>0</v>
      </c>
      <c r="P26" s="18">
        <f>SUMIF(P6:P25,TRUE,$D$6:$D$25)</f>
        <v>0</v>
      </c>
      <c r="Q26" s="15">
        <f>SUM(Q6:Q25)</f>
        <v>144</v>
      </c>
      <c r="R26" s="18">
        <f>SUM(R6:R25)</f>
        <v>30684.31</v>
      </c>
      <c r="S26" s="11"/>
    </row>
    <row r="27" ht="17" customHeight="1" spans="2:19" x14ac:dyDescent="0.25">
      <c r="B27" s="10"/>
      <c r="C27" s="11"/>
      <c r="D27" s="12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1"/>
      <c r="R27" s="12"/>
      <c r="S27" s="11"/>
    </row>
    <row r="28" ht="17" customHeight="1" spans="2:19" x14ac:dyDescent="0.25">
      <c r="B28" s="10"/>
      <c r="C28" s="11"/>
      <c r="D28" s="12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1"/>
      <c r="R28" s="12"/>
      <c r="S28" s="11"/>
    </row>
    <row r="29" ht="17" customHeight="1" spans="2:19" x14ac:dyDescent="0.25">
      <c r="B29" s="10"/>
      <c r="C29" s="11"/>
      <c r="D29" s="12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1"/>
      <c r="R29" s="12"/>
      <c r="S29" s="11"/>
    </row>
    <row r="30" ht="17" customHeight="1" spans="2:19" x14ac:dyDescent="0.25">
      <c r="B30" s="10"/>
      <c r="C30" s="11"/>
      <c r="D30" s="12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1"/>
      <c r="R30" s="12"/>
      <c r="S30" s="11"/>
    </row>
    <row r="31" ht="17" customHeight="1" spans="2:19" x14ac:dyDescent="0.25">
      <c r="B31" s="10"/>
      <c r="C31" s="11"/>
      <c r="D31" s="12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1"/>
      <c r="R31" s="12"/>
      <c r="S31" s="11"/>
    </row>
    <row r="32" ht="17" customHeight="1" spans="2:19" x14ac:dyDescent="0.25">
      <c r="B32" s="10"/>
      <c r="C32" s="11"/>
      <c r="D32" s="12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1"/>
      <c r="R32" s="12"/>
      <c r="S32" s="11"/>
    </row>
    <row r="33" ht="17" customHeight="1" spans="2:19" x14ac:dyDescent="0.25">
      <c r="B33" s="10"/>
      <c r="C33" s="11"/>
      <c r="D33" s="12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1"/>
      <c r="R33" s="12"/>
      <c r="S33" s="11"/>
    </row>
    <row r="34" ht="17" customHeight="1" spans="2:19" x14ac:dyDescent="0.25">
      <c r="B34" s="10"/>
      <c r="C34" s="11"/>
      <c r="D34" s="12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1"/>
      <c r="R34" s="12"/>
      <c r="S34" s="11"/>
    </row>
    <row r="35" ht="17" customHeight="1" spans="2:19" x14ac:dyDescent="0.25">
      <c r="B35" s="10"/>
      <c r="C35" s="11"/>
      <c r="D35" s="12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1"/>
      <c r="R35" s="12"/>
      <c r="S35" s="11"/>
    </row>
    <row r="36" ht="17" customHeight="1" spans="2:19" x14ac:dyDescent="0.25">
      <c r="B36" s="10"/>
      <c r="C36" s="11"/>
      <c r="D36" s="12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1"/>
      <c r="R36" s="12"/>
      <c r="S36" s="11"/>
    </row>
    <row r="37" spans="5:16" x14ac:dyDescent="0.25"/>
    <row r="38" spans="5:16" x14ac:dyDescent="0.25"/>
    <row r="39" spans="5:16" x14ac:dyDescent="0.25"/>
    <row r="40" spans="5:16" x14ac:dyDescent="0.25"/>
    <row r="41" spans="5:16" x14ac:dyDescent="0.25"/>
    <row r="42" spans="5:16" x14ac:dyDescent="0.25"/>
    <row r="43" spans="5:16" x14ac:dyDescent="0.25"/>
    <row r="44" spans="5:16" x14ac:dyDescent="0.25"/>
    <row r="45" spans="5:16" x14ac:dyDescent="0.25"/>
    <row r="46" spans="5:16" x14ac:dyDescent="0.25"/>
    <row r="47" spans="5:16" x14ac:dyDescent="0.25"/>
    <row r="48" spans="5:16" x14ac:dyDescent="0.25"/>
    <row r="49" spans="5:16" x14ac:dyDescent="0.25"/>
    <row r="50" spans="5:16" x14ac:dyDescent="0.25"/>
    <row r="51" spans="5:16" x14ac:dyDescent="0.25"/>
    <row r="52" spans="5:16" x14ac:dyDescent="0.25"/>
    <row r="53" spans="5:16" x14ac:dyDescent="0.25"/>
    <row r="54" spans="5:16" x14ac:dyDescent="0.25"/>
  </sheetData>
  <mergeCells count="3">
    <mergeCell ref="Q1:S1"/>
    <mergeCell ref="B2:P2"/>
    <mergeCell ref="Q2:S2"/>
  </mergeCells>
  <dataValidations count="3">
    <dataValidation type="list" allowBlank="1" sqref="E10:P25">
      <formula1>"TRUE,FALSE"</formula1>
    </dataValidation>
    <dataValidation type="list" allowBlank="1" sqref="E27:P54">
      <formula1>"TRUE,FALSE"</formula1>
    </dataValidation>
    <dataValidation type="list" allowBlank="1" sqref="E6:P25">
      <formula1>"TRUE,FALSE"</formula1>
    </dataValidation>
  </dataValidation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800"/>
    <pageSetUpPr fitToPage="1"/>
  </sheetPr>
  <dimension ref="B1:F30"/>
  <sheetViews>
    <sheetView workbookViewId="0" showGridLines="0" zoomScale="100">
      <pane ySplit="5" topLeftCell="A6" activePane="bottomLeft" state="frozen"/>
      <selection pane="bottomLeft" activeCell="B1" sqref="B1"/>
    </sheetView>
  </sheetViews>
  <sheetFormatPr defaultRowHeight="15" outlineLevelRow="0" outlineLevelCol="0" x14ac:dyDescent="55"/>
  <cols>
    <col min="1" max="1" width="2.5" customWidth="1"/>
    <col min="2" max="2" width="30" customWidth="1"/>
    <col min="3" max="3" width="16" customWidth="1"/>
    <col min="4" max="6" width="12" customWidth="1"/>
  </cols>
  <sheetData>
    <row r="1" ht="34" customHeight="1" spans="2:6" x14ac:dyDescent="0.25">
      <c r="B1" s="1" t="s">
        <v>63</v>
      </c>
      <c r="D1" s="2" t="s">
        <v>1</v>
      </c>
      <c r="E1" s="2"/>
      <c r="F1" s="2"/>
    </row>
    <row r="2" ht="28" customHeight="1" spans="2:6" x14ac:dyDescent="0.25">
      <c r="B2" s="3" t="s">
        <v>46</v>
      </c>
      <c r="C2" s="3"/>
      <c r="D2" s="4" t="s">
        <v>3</v>
      </c>
      <c r="E2" s="4"/>
      <c r="F2" s="4"/>
    </row>
    <row r="3" ht="4" customHeight="1" spans="2:6" x14ac:dyDescent="0.25">
      <c r="B3" s="5"/>
      <c r="C3" s="5"/>
      <c r="D3" s="5"/>
      <c r="E3" s="5"/>
      <c r="F3" s="5"/>
    </row>
    <row r="4" ht="10" customHeight="1" x14ac:dyDescent="0.25"/>
    <row r="5" ht="24" customHeight="1" spans="2:3" x14ac:dyDescent="0.25">
      <c r="B5" s="6" t="s">
        <v>64</v>
      </c>
      <c r="C5" s="7" t="s">
        <v>65</v>
      </c>
    </row>
    <row r="6" ht="17" customHeight="1" spans="2:3" x14ac:dyDescent="0.25">
      <c r="B6" s="10" t="s">
        <v>66</v>
      </c>
      <c r="C6" s="14">
        <f>DATE(2026,10,18)</f>
        <v>46313</v>
      </c>
    </row>
    <row r="7" ht="17" customHeight="1" spans="2:3" x14ac:dyDescent="0.25">
      <c r="B7" s="10" t="s">
        <v>61</v>
      </c>
      <c r="C7" s="19">
        <f>DATE(YEAR(C6),MONTH(C6),1)</f>
        <v>46296</v>
      </c>
    </row>
    <row r="8" ht="17" customHeight="1" spans="2:3" x14ac:dyDescent="0.25">
      <c r="B8" s="10" t="s">
        <v>67</v>
      </c>
      <c r="C8" s="11">
        <v>7</v>
      </c>
    </row>
    <row r="9" ht="17" customHeight="1" spans="2:3" x14ac:dyDescent="0.25">
      <c r="B9" s="10" t="s">
        <v>68</v>
      </c>
      <c r="C9" s="18">
        <f>SUM(Bills!E6:E25)</f>
        <v>3115.4799999999996</v>
      </c>
    </row>
    <row r="10" ht="17" customHeight="1" spans="2:3" x14ac:dyDescent="0.25">
      <c r="B10" s="10" t="s">
        <v>69</v>
      </c>
      <c r="C10" s="18">
        <f>SUMIF(Bills!K6:K25,1,Bills!E6:E25)</f>
        <v>2644.99</v>
      </c>
    </row>
    <row r="11" ht="17" customHeight="1" spans="2:3" x14ac:dyDescent="0.25">
      <c r="B11" s="10" t="s">
        <v>70</v>
      </c>
      <c r="C11" s="18">
        <f>C9-C10</f>
        <v>470.4899999999998</v>
      </c>
    </row>
    <row r="12" ht="17" customHeight="1" spans="2:3" x14ac:dyDescent="0.25">
      <c r="B12" s="10" t="s">
        <v>71</v>
      </c>
      <c r="C12" s="15">
        <f>COUNTIF(Bills!J6:J25,"Overdue")</f>
        <v>1</v>
      </c>
    </row>
    <row r="13" ht="17" customHeight="1" spans="2:3" x14ac:dyDescent="0.25">
      <c r="B13" s="10" t="s">
        <v>72</v>
      </c>
      <c r="C13" s="15">
        <f>COUNTIF(Bills!J6:J25,"Due soon")</f>
        <v>4</v>
      </c>
    </row>
    <row r="14" ht="17" customHeight="1" spans="2:3" x14ac:dyDescent="0.25">
      <c r="B14" s="10" t="s">
        <v>73</v>
      </c>
      <c r="C14" s="15" t="str">
        <f>COUNTIF(Bills!F6:F25,TRUE)&amp;" of "&amp;COUNTA(Bills!B6:B25)</f>
        <v>11 of 15</v>
      </c>
    </row>
    <row r="15" ht="17" customHeight="1" spans="2:3" x14ac:dyDescent="0.25">
      <c r="B15" s="10" t="s">
        <v>74</v>
      </c>
      <c r="C15" s="18">
        <f>C9*12</f>
        <v>37385.759999999995</v>
      </c>
    </row>
    <row r="16" ht="17" customHeight="1" spans="2:3" x14ac:dyDescent="0.25">
      <c r="B16" s="10" t="s">
        <v>75</v>
      </c>
      <c r="C16" s="18">
        <f>'Paid Grid'!R26</f>
        <v>30684.31</v>
      </c>
    </row>
    <row r="17" ht="17" customHeight="1" spans="2:3" x14ac:dyDescent="0.25">
      <c r="B17" s="10" t="s">
        <v>76</v>
      </c>
      <c r="C17" s="18">
        <f>SUMIF(Bills!C6:C25,"Subscriptions",Bills!E6:E25)</f>
        <v>75.47999999999999</v>
      </c>
    </row>
    <row r="18" ht="17" customHeight="1" spans="2:3" x14ac:dyDescent="0.25">
      <c r="B18" s="10" t="s">
        <v>77</v>
      </c>
      <c r="C18" s="18">
        <f>C17*12</f>
        <v>905.7599999999999</v>
      </c>
    </row>
    <row r="19" ht="17" customHeight="1" spans="2:3" x14ac:dyDescent="0.25">
      <c r="B19" s="10"/>
      <c r="C19" s="11"/>
    </row>
    <row r="20" ht="17" customHeight="1" spans="2:3" x14ac:dyDescent="0.25">
      <c r="B20" s="10"/>
      <c r="C20" s="11"/>
    </row>
    <row r="21" ht="17" customHeight="1" spans="2:3" x14ac:dyDescent="0.25">
      <c r="B21" s="10"/>
      <c r="C21" s="11"/>
    </row>
    <row r="22" ht="17" customHeight="1" spans="2:3" x14ac:dyDescent="0.25">
      <c r="B22" s="10"/>
      <c r="C22" s="11"/>
    </row>
    <row r="23" ht="17" customHeight="1" spans="2:3" x14ac:dyDescent="0.25">
      <c r="B23" s="10"/>
      <c r="C23" s="11"/>
    </row>
    <row r="24" ht="17" customHeight="1" spans="2:3" x14ac:dyDescent="0.25">
      <c r="B24" s="10"/>
      <c r="C24" s="11"/>
    </row>
    <row r="25" ht="17" customHeight="1" spans="2:3" x14ac:dyDescent="0.25">
      <c r="B25" s="10"/>
      <c r="C25" s="11"/>
    </row>
    <row r="26" ht="17" customHeight="1" spans="2:3" x14ac:dyDescent="0.25">
      <c r="B26" s="10"/>
      <c r="C26" s="11"/>
    </row>
    <row r="27" ht="17" customHeight="1" spans="2:3" x14ac:dyDescent="0.25">
      <c r="B27" s="10"/>
      <c r="C27" s="11"/>
    </row>
    <row r="28" ht="17" customHeight="1" spans="2:3" x14ac:dyDescent="0.25">
      <c r="B28" s="10"/>
      <c r="C28" s="11"/>
    </row>
    <row r="29" ht="17" customHeight="1" spans="2:3" x14ac:dyDescent="0.25">
      <c r="B29" s="10"/>
      <c r="C29" s="11"/>
    </row>
    <row r="30" ht="17" customHeight="1" spans="2:3" x14ac:dyDescent="0.25">
      <c r="B30" s="10"/>
      <c r="C30" s="11"/>
    </row>
  </sheetData>
  <mergeCells count="3">
    <mergeCell ref="D1:F1"/>
    <mergeCell ref="B2:C2"/>
    <mergeCell ref="D2:F2"/>
  </mergeCells>
  <printOptions horizontalCentered="1"/>
  <pageMargins left="0.4" right="0.4" top="0.5" bottom="0.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Bills</vt:lpstr>
      <vt:lpstr>Paid Grid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rowsandcells.com</dc:creator>
  <dc:title>Bill Tracker</dc:title>
  <dc:subject/>
  <dc:description/>
  <cp:keywords/>
  <cp:category/>
  <cp:lastModifiedBy>Unknown</cp:lastModifiedBy>
  <dcterms:created xsi:type="dcterms:W3CDTF">2026-10-19T11:58:06Z</dcterms:created>
  <dcterms:modified xsi:type="dcterms:W3CDTF">2026-10-19T11:58:06Z</dcterms:modified>
</cp:coreProperties>
</file>