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" state="visible" r:id="rId4"/>
    <sheet sheetId="2" name="Word List" state="visible" r:id="rId5"/>
    <sheet sheetId="3" name="Caller" state="visible" r:id="rId6"/>
  </sheets>
  <calcPr calcId="171027"/>
</workbook>
</file>

<file path=xl/sharedStrings.xml><?xml version="1.0" encoding="utf-8"?>
<sst xmlns="http://schemas.openxmlformats.org/spreadsheetml/2006/main" count="55" uniqueCount="54">
  <si>
    <t>B</t>
  </si>
  <si>
    <t>I</t>
  </si>
  <si>
    <t>N</t>
  </si>
  <si>
    <t>G</t>
  </si>
  <si>
    <t>O</t>
  </si>
  <si>
    <t>FREE</t>
  </si>
  <si>
    <t>Card number</t>
  </si>
  <si>
    <t>Change to get a new card</t>
  </si>
  <si>
    <t>Words in list</t>
  </si>
  <si>
    <t>Card spot</t>
  </si>
  <si>
    <t>Call order</t>
  </si>
  <si>
    <t>Word or phrase</t>
  </si>
  <si>
    <t>No.</t>
  </si>
  <si>
    <t>Card key</t>
  </si>
  <si>
    <t>Caller key</t>
  </si>
  <si>
    <t>Diaper</t>
  </si>
  <si>
    <t>Bottle</t>
  </si>
  <si>
    <t>Pacifier</t>
  </si>
  <si>
    <t>Onesie</t>
  </si>
  <si>
    <t>Rattle</t>
  </si>
  <si>
    <t>Stroller</t>
  </si>
  <si>
    <t>Crib</t>
  </si>
  <si>
    <t>Car seat</t>
  </si>
  <si>
    <t>Bib</t>
  </si>
  <si>
    <t>Blanket</t>
  </si>
  <si>
    <t>Teddy bear</t>
  </si>
  <si>
    <t>Lullaby</t>
  </si>
  <si>
    <t>Baby monitor</t>
  </si>
  <si>
    <t>Booties</t>
  </si>
  <si>
    <t>Burp cloth</t>
  </si>
  <si>
    <t>Swaddle</t>
  </si>
  <si>
    <t>Bath tub</t>
  </si>
  <si>
    <t>Baby wipes</t>
  </si>
  <si>
    <t>Mobile</t>
  </si>
  <si>
    <t>Sippy cup</t>
  </si>
  <si>
    <t>Teether</t>
  </si>
  <si>
    <t>High chair</t>
  </si>
  <si>
    <t>Diaper bag</t>
  </si>
  <si>
    <t>Bouncer</t>
  </si>
  <si>
    <t>Board book</t>
  </si>
  <si>
    <t>Night light</t>
  </si>
  <si>
    <t>Footie pajamas</t>
  </si>
  <si>
    <t>Baby lotion</t>
  </si>
  <si>
    <t>Socks</t>
  </si>
  <si>
    <t>Hat</t>
  </si>
  <si>
    <t>Play mat</t>
  </si>
  <si>
    <t>Sleep sack</t>
  </si>
  <si>
    <t>Baby carrier</t>
  </si>
  <si>
    <t>Changing pad</t>
  </si>
  <si>
    <t>Bottle brush</t>
  </si>
  <si>
    <t>Thermometer</t>
  </si>
  <si>
    <t>Call</t>
  </si>
  <si>
    <t>Called</t>
  </si>
  <si>
    <t>Shuffle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</si>
</sst>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tr">
        <f>IF(1&gt;$B$9,"",IFERROR(VLOOKUP(1,'Word List'!$A$2:$C$51,3,FALSE),""))</f>
        <v>Hat</v>
      </c>
      <c r="B2" t="str">
        <f>IF(2&gt;$B$9,"",IFERROR(VLOOKUP(2,'Word List'!$A$2:$C$51,3,FALSE),""))</f>
        <v>Stroller</v>
      </c>
      <c r="C2" t="str">
        <f>IF(3&gt;$B$9,"",IFERROR(VLOOKUP(3,'Word List'!$A$2:$C$51,3,FALSE),""))</f>
        <v>Onesie</v>
      </c>
      <c r="D2" t="str">
        <f>IF(4&gt;$B$9,"",IFERROR(VLOOKUP(4,'Word List'!$A$2:$C$51,3,FALSE),""))</f>
        <v>Bib</v>
      </c>
      <c r="E2" t="str">
        <f>IF(5&gt;$B$9,"",IFERROR(VLOOKUP(5,'Word List'!$A$2:$C$51,3,FALSE),""))</f>
        <v>Burp cloth</v>
      </c>
    </row>
    <row r="3" spans="1:5" x14ac:dyDescent="0.25">
      <c r="A3" t="str">
        <f>IF(6&gt;$B$9,"",IFERROR(VLOOKUP(6,'Word List'!$A$2:$C$51,3,FALSE),""))</f>
        <v>Board book</v>
      </c>
      <c r="B3" t="str">
        <f>IF(7&gt;$B$9,"",IFERROR(VLOOKUP(7,'Word List'!$A$2:$C$51,3,FALSE),""))</f>
        <v>Baby wipes</v>
      </c>
      <c r="C3" t="str">
        <f>IF(8&gt;$B$9,"",IFERROR(VLOOKUP(8,'Word List'!$A$2:$C$51,3,FALSE),""))</f>
        <v>Diaper</v>
      </c>
      <c r="D3" t="str">
        <f>IF(9&gt;$B$9,"",IFERROR(VLOOKUP(9,'Word List'!$A$2:$C$51,3,FALSE),""))</f>
        <v>Night light</v>
      </c>
      <c r="E3" t="str">
        <f>IF(10&gt;$B$9,"",IFERROR(VLOOKUP(10,'Word List'!$A$2:$C$51,3,FALSE),""))</f>
        <v>Sippy cup</v>
      </c>
    </row>
    <row r="4" spans="1:5" x14ac:dyDescent="0.25">
      <c r="A4" t="str">
        <f>IF(11&gt;$B$9,"",IFERROR(VLOOKUP(11,'Word List'!$A$2:$C$51,3,FALSE),""))</f>
        <v>Bouncer</v>
      </c>
      <c r="B4" t="str">
        <f>IF(12&gt;$B$9,"",IFERROR(VLOOKUP(12,'Word List'!$A$2:$C$51,3,FALSE),""))</f>
        <v>Footie pajamas</v>
      </c>
      <c r="C4" t="s">
        <v>5</v>
      </c>
      <c r="D4" t="str">
        <f>IF(13&gt;$B$9,"",IFERROR(VLOOKUP(13,'Word List'!$A$2:$C$51,3,FALSE),""))</f>
        <v>Baby carrier</v>
      </c>
      <c r="E4" t="str">
        <f>IF(14&gt;$B$9,"",IFERROR(VLOOKUP(14,'Word List'!$A$2:$C$51,3,FALSE),""))</f>
        <v>Car seat</v>
      </c>
    </row>
    <row r="5" spans="1:5" x14ac:dyDescent="0.25">
      <c r="A5" t="str">
        <f>IF(15&gt;$B$9,"",IFERROR(VLOOKUP(15,'Word List'!$A$2:$C$51,3,FALSE),""))</f>
        <v>Play mat</v>
      </c>
      <c r="B5" t="str">
        <f>IF(16&gt;$B$9,"",IFERROR(VLOOKUP(16,'Word List'!$A$2:$C$51,3,FALSE),""))</f>
        <v>Diaper bag</v>
      </c>
      <c r="C5" t="str">
        <f>IF(17&gt;$B$9,"",IFERROR(VLOOKUP(17,'Word List'!$A$2:$C$51,3,FALSE),""))</f>
        <v>Thermometer</v>
      </c>
      <c r="D5" t="str">
        <f>IF(18&gt;$B$9,"",IFERROR(VLOOKUP(18,'Word List'!$A$2:$C$51,3,FALSE),""))</f>
        <v>Bottle</v>
      </c>
      <c r="E5" t="str">
        <f>IF(19&gt;$B$9,"",IFERROR(VLOOKUP(19,'Word List'!$A$2:$C$51,3,FALSE),""))</f>
        <v>Swaddle</v>
      </c>
    </row>
    <row r="6" spans="1:5" x14ac:dyDescent="0.25">
      <c r="A6" t="str">
        <f>IF(20&gt;$B$9,"",IFERROR(VLOOKUP(20,'Word List'!$A$2:$C$51,3,FALSE),""))</f>
        <v>Baby lotion</v>
      </c>
      <c r="B6" t="str">
        <f>IF(21&gt;$B$9,"",IFERROR(VLOOKUP(21,'Word List'!$A$2:$C$51,3,FALSE),""))</f>
        <v>Rattle</v>
      </c>
      <c r="C6" t="str">
        <f>IF(22&gt;$B$9,"",IFERROR(VLOOKUP(22,'Word List'!$A$2:$C$51,3,FALSE),""))</f>
        <v>High chair</v>
      </c>
      <c r="D6" t="str">
        <f>IF(23&gt;$B$9,"",IFERROR(VLOOKUP(23,'Word List'!$A$2:$C$51,3,FALSE),""))</f>
        <v>Bottle brush</v>
      </c>
      <c r="E6" t="str">
        <f>IF(24&gt;$B$9,"",IFERROR(VLOOKUP(24,'Word List'!$A$2:$C$51,3,FALSE),""))</f>
        <v>Socks</v>
      </c>
    </row>
    <row r="7" spans="1:5" x14ac:dyDescent="0.25"/>
    <row r="8" spans="1:5" x14ac:dyDescent="0.25">
      <c r="A8" t="s">
        <v>6</v>
      </c>
      <c r="B8">
        <v>1</v>
      </c>
      <c r="D8" t="s">
        <v>7</v>
      </c>
    </row>
    <row r="9" spans="1:5" x14ac:dyDescent="0.25">
      <c r="A9" t="s">
        <v>8</v>
      </c>
      <c r="B9" s="2">
        <f>COUNTA('Word List'!$C$2:$C$51)</f>
        <v>36</v>
      </c>
      <c r="D9" t="str">
        <f>IF(B9&lt;24,"Add at least 24 words","")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0" hidden="1" customWidth="1"/>
    <col min="3" max="3" width="26" customWidth="1"/>
    <col min="4" max="4" width="6" hidden="1" customWidth="1"/>
    <col min="5" max="6" width="10" hidden="1" customWidth="1"/>
  </cols>
  <sheetData>
    <row r="1" spans="1:6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 x14ac:dyDescent="0.25">
      <c r="A2" s="2">
        <f>IF(ISNUMBER(E2),COUNTIFS($E$2:$E$51,"&lt;"&amp;E2)+1,"")</f>
        <v>8</v>
      </c>
      <c r="B2" s="2">
        <f>IF(ISNUMBER(F2),COUNTIFS($F$2:$F$51,"&lt;"&amp;F2)+1,"")</f>
        <v>6</v>
      </c>
      <c r="C2" t="s">
        <v>15</v>
      </c>
      <c r="D2" s="2">
        <v>1</v>
      </c>
      <c r="E2" s="2">
        <f>IF(ISBLANK(C2),"",MOD(D2*D2*37+D2*Card!$B$8*101+Card!$B$8*Card!$B$8*53+D2*17,997)*1000+D2)</f>
        <v>208001</v>
      </c>
      <c r="F2" s="2">
        <f>IF(ISBLANK(C2),"",MOD(D2*D2*41+D2*Caller!$B$2*89+Caller!$B$2*Caller!$B$2*61+D2*29,991)*1000+D2)</f>
        <v>220001</v>
      </c>
    </row>
    <row r="3" spans="1:6" x14ac:dyDescent="0.25">
      <c r="A3" s="2">
        <f>IF(ISNUMBER(E3),COUNTIFS($E$2:$E$51,"&lt;"&amp;E3)+1,"")</f>
        <v>18</v>
      </c>
      <c r="B3" s="2">
        <f>IF(ISNUMBER(F3),COUNTIFS($F$2:$F$51,"&lt;"&amp;F3)+1,"")</f>
        <v>15</v>
      </c>
      <c r="C3" t="s">
        <v>16</v>
      </c>
      <c r="D3" s="2">
        <v>2</v>
      </c>
      <c r="E3" s="2">
        <f>IF(ISBLANK(C3),"",MOD(D3*D3*37+D3*Card!$B$8*101+Card!$B$8*Card!$B$8*53+D3*17,997)*1000+D3)</f>
        <v>437002</v>
      </c>
      <c r="F3" s="2">
        <f>IF(ISBLANK(C3),"",MOD(D3*D3*41+D3*Caller!$B$2*89+Caller!$B$2*Caller!$B$2*61+D3*29,991)*1000+D3)</f>
        <v>461002</v>
      </c>
    </row>
    <row r="4" spans="1:6" x14ac:dyDescent="0.25">
      <c r="A4" s="2">
        <f>IF(ISNUMBER(E4),COUNTIFS($E$2:$E$51,"&lt;"&amp;E4)+1,"")</f>
        <v>27</v>
      </c>
      <c r="B4" s="2">
        <f>IF(ISNUMBER(F4),COUNTIFS($F$2:$F$51,"&lt;"&amp;F4)+1,"")</f>
        <v>26</v>
      </c>
      <c r="C4" t="s">
        <v>17</v>
      </c>
      <c r="D4" s="2">
        <v>3</v>
      </c>
      <c r="E4" s="2">
        <f>IF(ISBLANK(C4),"",MOD(D4*D4*37+D4*Card!$B$8*101+Card!$B$8*Card!$B$8*53+D4*17,997)*1000+D4)</f>
        <v>740003</v>
      </c>
      <c r="F4" s="2">
        <f>IF(ISBLANK(C4),"",MOD(D4*D4*41+D4*Caller!$B$2*89+Caller!$B$2*Caller!$B$2*61+D4*29,991)*1000+D4)</f>
        <v>784003</v>
      </c>
    </row>
    <row r="5" spans="1:6" x14ac:dyDescent="0.25">
      <c r="A5" s="2">
        <f>IF(ISNUMBER(E5),COUNTIFS($E$2:$E$51,"&lt;"&amp;E5)+1,"")</f>
        <v>3</v>
      </c>
      <c r="B5" s="2">
        <f>IF(ISNUMBER(F5),COUNTIFS($F$2:$F$51,"&lt;"&amp;F5)+1,"")</f>
        <v>5</v>
      </c>
      <c r="C5" t="s">
        <v>18</v>
      </c>
      <c r="D5" s="2">
        <v>4</v>
      </c>
      <c r="E5" s="2">
        <f>IF(ISBLANK(C5),"",MOD(D5*D5*37+D5*Card!$B$8*101+Card!$B$8*Card!$B$8*53+D5*17,997)*1000+D5)</f>
        <v>120004</v>
      </c>
      <c r="F5" s="2">
        <f>IF(ISBLANK(C5),"",MOD(D5*D5*41+D5*Caller!$B$2*89+Caller!$B$2*Caller!$B$2*61+D5*29,991)*1000+D5)</f>
        <v>198004</v>
      </c>
    </row>
    <row r="6" spans="1:6" x14ac:dyDescent="0.25">
      <c r="A6" s="2">
        <f>IF(ISNUMBER(E6),COUNTIFS($E$2:$E$51,"&lt;"&amp;E6)+1,"")</f>
        <v>21</v>
      </c>
      <c r="B6" s="2">
        <f>IF(ISNUMBER(F6),COUNTIFS($F$2:$F$51,"&lt;"&amp;F6)+1,"")</f>
        <v>23</v>
      </c>
      <c r="C6" t="s">
        <v>19</v>
      </c>
      <c r="D6" s="2">
        <v>5</v>
      </c>
      <c r="E6" s="2">
        <f>IF(ISBLANK(C6),"",MOD(D6*D6*37+D6*Card!$B$8*101+Card!$B$8*Card!$B$8*53+D6*17,997)*1000+D6)</f>
        <v>571005</v>
      </c>
      <c r="F6" s="2">
        <f>IF(ISBLANK(C6),"",MOD(D6*D6*41+D6*Caller!$B$2*89+Caller!$B$2*Caller!$B$2*61+D6*29,991)*1000+D6)</f>
        <v>685005</v>
      </c>
    </row>
    <row r="7" spans="1:6" x14ac:dyDescent="0.25">
      <c r="A7" s="2">
        <f>IF(ISNUMBER(E7),COUNTIFS($E$2:$E$51,"&lt;"&amp;E7)+1,"")</f>
        <v>2</v>
      </c>
      <c r="B7" s="2">
        <f>IF(ISNUMBER(F7),COUNTIFS($F$2:$F$51,"&lt;"&amp;F7)+1,"")</f>
        <v>9</v>
      </c>
      <c r="C7" t="s">
        <v>20</v>
      </c>
      <c r="D7" s="2">
        <v>6</v>
      </c>
      <c r="E7" s="2">
        <f>IF(ISBLANK(C7),"",MOD(D7*D7*37+D7*Card!$B$8*101+Card!$B$8*Card!$B$8*53+D7*17,997)*1000+D7)</f>
        <v>99006</v>
      </c>
      <c r="F7" s="2">
        <f>IF(ISBLANK(C7),"",MOD(D7*D7*41+D7*Caller!$B$2*89+Caller!$B$2*Caller!$B$2*61+D7*29,991)*1000+D7)</f>
        <v>263006</v>
      </c>
    </row>
    <row r="8" spans="1:6" x14ac:dyDescent="0.25">
      <c r="A8" s="2">
        <f>IF(ISNUMBER(E8),COUNTIFS($E$2:$E$51,"&lt;"&amp;E8)+1,"")</f>
        <v>26</v>
      </c>
      <c r="B8" s="2">
        <f>IF(ISNUMBER(F8),COUNTIFS($F$2:$F$51,"&lt;"&amp;F8)+1,"")</f>
        <v>33</v>
      </c>
      <c r="C8" t="s">
        <v>21</v>
      </c>
      <c r="D8" s="2">
        <v>7</v>
      </c>
      <c r="E8" s="2">
        <f>IF(ISBLANK(C8),"",MOD(D8*D8*37+D8*Card!$B$8*101+Card!$B$8*Card!$B$8*53+D8*17,997)*1000+D8)</f>
        <v>698007</v>
      </c>
      <c r="F8" s="2">
        <f>IF(ISBLANK(C8),"",MOD(D8*D8*41+D8*Caller!$B$2*89+Caller!$B$2*Caller!$B$2*61+D8*29,991)*1000+D8)</f>
        <v>914007</v>
      </c>
    </row>
    <row r="9" spans="1:6" x14ac:dyDescent="0.25">
      <c r="A9" s="2">
        <f>IF(ISNUMBER(E9),COUNTIFS($E$2:$E$51,"&lt;"&amp;E9)+1,"")</f>
        <v>14</v>
      </c>
      <c r="B9" s="2">
        <f>IF(ISNUMBER(F9),COUNTIFS($F$2:$F$51,"&lt;"&amp;F9)+1,"")</f>
        <v>21</v>
      </c>
      <c r="C9" t="s">
        <v>22</v>
      </c>
      <c r="D9" s="2">
        <v>8</v>
      </c>
      <c r="E9" s="2">
        <f>IF(ISBLANK(C9),"",MOD(D9*D9*37+D9*Card!$B$8*101+Card!$B$8*Card!$B$8*53+D9*17,997)*1000+D9)</f>
        <v>374008</v>
      </c>
      <c r="F9" s="2">
        <f>IF(ISBLANK(C9),"",MOD(D9*D9*41+D9*Caller!$B$2*89+Caller!$B$2*Caller!$B$2*61+D9*29,991)*1000+D9)</f>
        <v>656008</v>
      </c>
    </row>
    <row r="10" spans="1:6" x14ac:dyDescent="0.25">
      <c r="A10" s="2">
        <f>IF(ISNUMBER(E10),COUNTIFS($E$2:$E$51,"&lt;"&amp;E10)+1,"")</f>
        <v>4</v>
      </c>
      <c r="B10" s="2">
        <f>IF(ISNUMBER(F10),COUNTIFS($F$2:$F$51,"&lt;"&amp;F10)+1,"")</f>
        <v>16</v>
      </c>
      <c r="C10" t="s">
        <v>23</v>
      </c>
      <c r="D10" s="2">
        <v>9</v>
      </c>
      <c r="E10" s="2">
        <f>IF(ISBLANK(C10),"",MOD(D10*D10*37+D10*Card!$B$8*101+Card!$B$8*Card!$B$8*53+D10*17,997)*1000+D10)</f>
        <v>124009</v>
      </c>
      <c r="F10" s="2">
        <f>IF(ISBLANK(C10),"",MOD(D10*D10*41+D10*Caller!$B$2*89+Caller!$B$2*Caller!$B$2*61+D10*29,991)*1000+D10)</f>
        <v>480009</v>
      </c>
    </row>
    <row r="11" spans="1:6" x14ac:dyDescent="0.25">
      <c r="A11" s="2">
        <f>IF(ISNUMBER(E11),COUNTIFS($E$2:$E$51,"&lt;"&amp;E11)+1,"")</f>
        <v>34</v>
      </c>
      <c r="B11" s="2">
        <f>IF(ISNUMBER(F11),COUNTIFS($F$2:$F$51,"&lt;"&amp;F11)+1,"")</f>
        <v>12</v>
      </c>
      <c r="C11" t="s">
        <v>24</v>
      </c>
      <c r="D11" s="2">
        <v>10</v>
      </c>
      <c r="E11" s="2">
        <f>IF(ISBLANK(C11),"",MOD(D11*D11*37+D11*Card!$B$8*101+Card!$B$8*Card!$B$8*53+D11*17,997)*1000+D11)</f>
        <v>945010</v>
      </c>
      <c r="F11" s="2">
        <f>IF(ISBLANK(C11),"",MOD(D11*D11*41+D11*Caller!$B$2*89+Caller!$B$2*Caller!$B$2*61+D11*29,991)*1000+D11)</f>
        <v>386010</v>
      </c>
    </row>
    <row r="12" spans="1:6" x14ac:dyDescent="0.25">
      <c r="A12" s="2">
        <f>IF(ISNUMBER(E12),COUNTIFS($E$2:$E$51,"&lt;"&amp;E12)+1,"")</f>
        <v>31</v>
      </c>
      <c r="B12" s="2">
        <f>IF(ISNUMBER(F12),COUNTIFS($F$2:$F$51,"&lt;"&amp;F12)+1,"")</f>
        <v>11</v>
      </c>
      <c r="C12" t="s">
        <v>25</v>
      </c>
      <c r="D12" s="2">
        <v>11</v>
      </c>
      <c r="E12" s="2">
        <f>IF(ISBLANK(C12),"",MOD(D12*D12*37+D12*Card!$B$8*101+Card!$B$8*Card!$B$8*53+D12*17,997)*1000+D12)</f>
        <v>843011</v>
      </c>
      <c r="F12" s="2">
        <f>IF(ISBLANK(C12),"",MOD(D12*D12*41+D12*Caller!$B$2*89+Caller!$B$2*Caller!$B$2*61+D12*29,991)*1000+D12)</f>
        <v>374011</v>
      </c>
    </row>
    <row r="13" spans="1:6" x14ac:dyDescent="0.25">
      <c r="A13" s="2">
        <f>IF(ISNUMBER(E13),COUNTIFS($E$2:$E$51,"&lt;"&amp;E13)+1,"")</f>
        <v>29</v>
      </c>
      <c r="B13" s="2">
        <f>IF(ISNUMBER(F13),COUNTIFS($F$2:$F$51,"&lt;"&amp;F13)+1,"")</f>
        <v>14</v>
      </c>
      <c r="C13" t="s">
        <v>26</v>
      </c>
      <c r="D13" s="2">
        <v>12</v>
      </c>
      <c r="E13" s="2">
        <f>IF(ISBLANK(C13),"",MOD(D13*D13*37+D13*Card!$B$8*101+Card!$B$8*Card!$B$8*53+D13*17,997)*1000+D13)</f>
        <v>815012</v>
      </c>
      <c r="F13" s="2">
        <f>IF(ISBLANK(C13),"",MOD(D13*D13*41+D13*Caller!$B$2*89+Caller!$B$2*Caller!$B$2*61+D13*29,991)*1000+D13)</f>
        <v>444012</v>
      </c>
    </row>
    <row r="14" spans="1:6" x14ac:dyDescent="0.25">
      <c r="A14" s="2">
        <f>IF(ISNUMBER(E14),COUNTIFS($E$2:$E$51,"&lt;"&amp;E14)+1,"")</f>
        <v>32</v>
      </c>
      <c r="B14" s="2">
        <f>IF(ISNUMBER(F14),COUNTIFS($F$2:$F$51,"&lt;"&amp;F14)+1,"")</f>
        <v>19</v>
      </c>
      <c r="C14" t="s">
        <v>27</v>
      </c>
      <c r="D14" s="2">
        <v>13</v>
      </c>
      <c r="E14" s="2">
        <f>IF(ISBLANK(C14),"",MOD(D14*D14*37+D14*Card!$B$8*101+Card!$B$8*Card!$B$8*53+D14*17,997)*1000+D14)</f>
        <v>861013</v>
      </c>
      <c r="F14" s="2">
        <f>IF(ISBLANK(C14),"",MOD(D14*D14*41+D14*Caller!$B$2*89+Caller!$B$2*Caller!$B$2*61+D14*29,991)*1000+D14)</f>
        <v>596013</v>
      </c>
    </row>
    <row r="15" spans="1:6" x14ac:dyDescent="0.25">
      <c r="A15" s="2">
        <f>IF(ISNUMBER(E15),COUNTIFS($E$2:$E$51,"&lt;"&amp;E15)+1,"")</f>
        <v>36</v>
      </c>
      <c r="B15" s="2">
        <f>IF(ISNUMBER(F15),COUNTIFS($F$2:$F$51,"&lt;"&amp;F15)+1,"")</f>
        <v>29</v>
      </c>
      <c r="C15" t="s">
        <v>28</v>
      </c>
      <c r="D15" s="2">
        <v>14</v>
      </c>
      <c r="E15" s="2">
        <f>IF(ISBLANK(C15),"",MOD(D15*D15*37+D15*Card!$B$8*101+Card!$B$8*Card!$B$8*53+D15*17,997)*1000+D15)</f>
        <v>981014</v>
      </c>
      <c r="F15" s="2">
        <f>IF(ISBLANK(C15),"",MOD(D15*D15*41+D15*Caller!$B$2*89+Caller!$B$2*Caller!$B$2*61+D15*29,991)*1000+D15)</f>
        <v>830014</v>
      </c>
    </row>
    <row r="16" spans="1:6" x14ac:dyDescent="0.25">
      <c r="A16" s="2">
        <f>IF(ISNUMBER(E16),COUNTIFS($E$2:$E$51,"&lt;"&amp;E16)+1,"")</f>
        <v>5</v>
      </c>
      <c r="B16" s="2">
        <f>IF(ISNUMBER(F16),COUNTIFS($F$2:$F$51,"&lt;"&amp;F16)+1,"")</f>
        <v>4</v>
      </c>
      <c r="C16" t="s">
        <v>29</v>
      </c>
      <c r="D16" s="2">
        <v>15</v>
      </c>
      <c r="E16" s="2">
        <f>IF(ISBLANK(C16),"",MOD(D16*D16*37+D16*Card!$B$8*101+Card!$B$8*Card!$B$8*53+D16*17,997)*1000+D16)</f>
        <v>178015</v>
      </c>
      <c r="F16" s="2">
        <f>IF(ISBLANK(C16),"",MOD(D16*D16*41+D16*Caller!$B$2*89+Caller!$B$2*Caller!$B$2*61+D16*29,991)*1000+D16)</f>
        <v>155015</v>
      </c>
    </row>
    <row r="17" spans="1:6" x14ac:dyDescent="0.25">
      <c r="A17" s="2">
        <f>IF(ISNUMBER(E17),COUNTIFS($E$2:$E$51,"&lt;"&amp;E17)+1,"")</f>
        <v>19</v>
      </c>
      <c r="B17" s="2">
        <f>IF(ISNUMBER(F17),COUNTIFS($F$2:$F$51,"&lt;"&amp;F17)+1,"")</f>
        <v>18</v>
      </c>
      <c r="C17" t="s">
        <v>30</v>
      </c>
      <c r="D17" s="2">
        <v>16</v>
      </c>
      <c r="E17" s="2">
        <f>IF(ISBLANK(C17),"",MOD(D17*D17*37+D17*Card!$B$8*101+Card!$B$8*Card!$B$8*53+D17*17,997)*1000+D17)</f>
        <v>446016</v>
      </c>
      <c r="F17" s="2">
        <f>IF(ISBLANK(C17),"",MOD(D17*D17*41+D17*Caller!$B$2*89+Caller!$B$2*Caller!$B$2*61+D17*29,991)*1000+D17)</f>
        <v>553016</v>
      </c>
    </row>
    <row r="18" spans="1:6" x14ac:dyDescent="0.25">
      <c r="A18" s="2">
        <f>IF(ISNUMBER(E18),COUNTIFS($E$2:$E$51,"&lt;"&amp;E18)+1,"")</f>
        <v>28</v>
      </c>
      <c r="B18" s="2">
        <f>IF(ISNUMBER(F18),COUNTIFS($F$2:$F$51,"&lt;"&amp;F18)+1,"")</f>
        <v>1</v>
      </c>
      <c r="C18" t="s">
        <v>31</v>
      </c>
      <c r="D18" s="2">
        <v>17</v>
      </c>
      <c r="E18" s="2">
        <f>IF(ISBLANK(C18),"",MOD(D18*D18*37+D18*Card!$B$8*101+Card!$B$8*Card!$B$8*53+D18*17,997)*1000+D18)</f>
        <v>788017</v>
      </c>
      <c r="F18" s="2">
        <f>IF(ISBLANK(C18),"",MOD(D18*D18*41+D18*Caller!$B$2*89+Caller!$B$2*Caller!$B$2*61+D18*29,991)*1000+D18)</f>
        <v>42017</v>
      </c>
    </row>
    <row r="19" spans="1:6" x14ac:dyDescent="0.25">
      <c r="A19" s="2">
        <f>IF(ISNUMBER(E19),COUNTIFS($E$2:$E$51,"&lt;"&amp;E19)+1,"")</f>
        <v>7</v>
      </c>
      <c r="B19" s="2">
        <f>IF(ISNUMBER(F19),COUNTIFS($F$2:$F$51,"&lt;"&amp;F19)+1,"")</f>
        <v>20</v>
      </c>
      <c r="C19" t="s">
        <v>32</v>
      </c>
      <c r="D19" s="2">
        <v>18</v>
      </c>
      <c r="E19" s="2">
        <f>IF(ISBLANK(C19),"",MOD(D19*D19*37+D19*Card!$B$8*101+Card!$B$8*Card!$B$8*53+D19*17,997)*1000+D19)</f>
        <v>207018</v>
      </c>
      <c r="F19" s="2">
        <f>IF(ISBLANK(C19),"",MOD(D19*D19*41+D19*Caller!$B$2*89+Caller!$B$2*Caller!$B$2*61+D19*29,991)*1000+D19)</f>
        <v>604018</v>
      </c>
    </row>
    <row r="20" spans="1:6" x14ac:dyDescent="0.25">
      <c r="A20" s="2">
        <f>IF(ISNUMBER(E20),COUNTIFS($E$2:$E$51,"&lt;"&amp;E20)+1,"")</f>
        <v>25</v>
      </c>
      <c r="B20" s="2">
        <f>IF(ISNUMBER(F20),COUNTIFS($F$2:$F$51,"&lt;"&amp;F20)+1,"")</f>
        <v>8</v>
      </c>
      <c r="C20" t="s">
        <v>33</v>
      </c>
      <c r="D20" s="2">
        <v>19</v>
      </c>
      <c r="E20" s="2">
        <f>IF(ISBLANK(C20),"",MOD(D20*D20*37+D20*Card!$B$8*101+Card!$B$8*Card!$B$8*53+D20*17,997)*1000+D20)</f>
        <v>697019</v>
      </c>
      <c r="F20" s="2">
        <f>IF(ISBLANK(C20),"",MOD(D20*D20*41+D20*Caller!$B$2*89+Caller!$B$2*Caller!$B$2*61+D20*29,991)*1000+D20)</f>
        <v>257019</v>
      </c>
    </row>
    <row r="21" spans="1:6" x14ac:dyDescent="0.25">
      <c r="A21" s="2">
        <f>IF(ISNUMBER(E21),COUNTIFS($E$2:$E$51,"&lt;"&amp;E21)+1,"")</f>
        <v>10</v>
      </c>
      <c r="B21" s="2">
        <f>IF(ISNUMBER(F21),COUNTIFS($F$2:$F$51,"&lt;"&amp;F21)+1,"")</f>
        <v>36</v>
      </c>
      <c r="C21" t="s">
        <v>34</v>
      </c>
      <c r="D21" s="2">
        <v>20</v>
      </c>
      <c r="E21" s="2">
        <f>IF(ISBLANK(C21),"",MOD(D21*D21*37+D21*Card!$B$8*101+Card!$B$8*Card!$B$8*53+D21*17,997)*1000+D21)</f>
        <v>264020</v>
      </c>
      <c r="F21" s="2">
        <f>IF(ISBLANK(C21),"",MOD(D21*D21*41+D21*Caller!$B$2*89+Caller!$B$2*Caller!$B$2*61+D21*29,991)*1000+D21)</f>
        <v>983020</v>
      </c>
    </row>
    <row r="22" spans="1:6" x14ac:dyDescent="0.25">
      <c r="A22" s="2">
        <f>IF(ISNUMBER(E22),COUNTIFS($E$2:$E$51,"&lt;"&amp;E22)+1,"")</f>
        <v>33</v>
      </c>
      <c r="B22" s="2">
        <f>IF(ISNUMBER(F22),COUNTIFS($F$2:$F$51,"&lt;"&amp;F22)+1,"")</f>
        <v>27</v>
      </c>
      <c r="C22" t="s">
        <v>35</v>
      </c>
      <c r="D22" s="2">
        <v>21</v>
      </c>
      <c r="E22" s="2">
        <f>IF(ISBLANK(C22),"",MOD(D22*D22*37+D22*Card!$B$8*101+Card!$B$8*Card!$B$8*53+D22*17,997)*1000+D22)</f>
        <v>902021</v>
      </c>
      <c r="F22" s="2">
        <f>IF(ISBLANK(C22),"",MOD(D22*D22*41+D22*Caller!$B$2*89+Caller!$B$2*Caller!$B$2*61+D22*29,991)*1000+D22)</f>
        <v>800021</v>
      </c>
    </row>
    <row r="23" spans="1:6" x14ac:dyDescent="0.25">
      <c r="A23" s="2">
        <f>IF(ISNUMBER(E23),COUNTIFS($E$2:$E$51,"&lt;"&amp;E23)+1,"")</f>
        <v>22</v>
      </c>
      <c r="B23" s="2">
        <f>IF(ISNUMBER(F23),COUNTIFS($F$2:$F$51,"&lt;"&amp;F23)+1,"")</f>
        <v>24</v>
      </c>
      <c r="C23" t="s">
        <v>36</v>
      </c>
      <c r="D23" s="2">
        <v>22</v>
      </c>
      <c r="E23" s="2">
        <f>IF(ISBLANK(C23),"",MOD(D23*D23*37+D23*Card!$B$8*101+Card!$B$8*Card!$B$8*53+D23*17,997)*1000+D23)</f>
        <v>617022</v>
      </c>
      <c r="F23" s="2">
        <f>IF(ISBLANK(C23),"",MOD(D23*D23*41+D23*Caller!$B$2*89+Caller!$B$2*Caller!$B$2*61+D23*29,991)*1000+D23)</f>
        <v>699022</v>
      </c>
    </row>
    <row r="24" spans="1:6" x14ac:dyDescent="0.25">
      <c r="A24" s="2">
        <f>IF(ISNUMBER(E24),COUNTIFS($E$2:$E$51,"&lt;"&amp;E24)+1,"")</f>
        <v>16</v>
      </c>
      <c r="B24" s="2">
        <f>IF(ISNUMBER(F24),COUNTIFS($F$2:$F$51,"&lt;"&amp;F24)+1,"")</f>
        <v>22</v>
      </c>
      <c r="C24" t="s">
        <v>37</v>
      </c>
      <c r="D24" s="2">
        <v>23</v>
      </c>
      <c r="E24" s="2">
        <f>IF(ISBLANK(C24),"",MOD(D24*D24*37+D24*Card!$B$8*101+Card!$B$8*Card!$B$8*53+D24*17,997)*1000+D24)</f>
        <v>406023</v>
      </c>
      <c r="F24" s="2">
        <f>IF(ISBLANK(C24),"",MOD(D24*D24*41+D24*Caller!$B$2*89+Caller!$B$2*Caller!$B$2*61+D24*29,991)*1000+D24)</f>
        <v>680023</v>
      </c>
    </row>
    <row r="25" spans="1:6" x14ac:dyDescent="0.25">
      <c r="A25" s="2">
        <f>IF(ISNUMBER(E25),COUNTIFS($E$2:$E$51,"&lt;"&amp;E25)+1,"")</f>
        <v>11</v>
      </c>
      <c r="B25" s="2">
        <f>IF(ISNUMBER(F25),COUNTIFS($F$2:$F$51,"&lt;"&amp;F25)+1,"")</f>
        <v>25</v>
      </c>
      <c r="C25" t="s">
        <v>38</v>
      </c>
      <c r="D25" s="2">
        <v>24</v>
      </c>
      <c r="E25" s="2">
        <f>IF(ISBLANK(C25),"",MOD(D25*D25*37+D25*Card!$B$8*101+Card!$B$8*Card!$B$8*53+D25*17,997)*1000+D25)</f>
        <v>269024</v>
      </c>
      <c r="F25" s="2">
        <f>IF(ISBLANK(C25),"",MOD(D25*D25*41+D25*Caller!$B$2*89+Caller!$B$2*Caller!$B$2*61+D25*29,991)*1000+D25)</f>
        <v>743024</v>
      </c>
    </row>
    <row r="26" spans="1:6" x14ac:dyDescent="0.25">
      <c r="A26" s="2">
        <f>IF(ISNUMBER(E26),COUNTIFS($E$2:$E$51,"&lt;"&amp;E26)+1,"")</f>
        <v>6</v>
      </c>
      <c r="B26" s="2">
        <f>IF(ISNUMBER(F26),COUNTIFS($F$2:$F$51,"&lt;"&amp;F26)+1,"")</f>
        <v>31</v>
      </c>
      <c r="C26" t="s">
        <v>39</v>
      </c>
      <c r="D26" s="2">
        <v>25</v>
      </c>
      <c r="E26" s="2">
        <f>IF(ISBLANK(C26),"",MOD(D26*D26*37+D26*Card!$B$8*101+Card!$B$8*Card!$B$8*53+D26*17,997)*1000+D26)</f>
        <v>206025</v>
      </c>
      <c r="F26" s="2">
        <f>IF(ISBLANK(C26),"",MOD(D26*D26*41+D26*Caller!$B$2*89+Caller!$B$2*Caller!$B$2*61+D26*29,991)*1000+D26)</f>
        <v>888025</v>
      </c>
    </row>
    <row r="27" spans="1:6" x14ac:dyDescent="0.25">
      <c r="A27" s="2">
        <f>IF(ISNUMBER(E27),COUNTIFS($E$2:$E$51,"&lt;"&amp;E27)+1,"")</f>
        <v>9</v>
      </c>
      <c r="B27" s="2">
        <f>IF(ISNUMBER(F27),COUNTIFS($F$2:$F$51,"&lt;"&amp;F27)+1,"")</f>
        <v>3</v>
      </c>
      <c r="C27" t="s">
        <v>40</v>
      </c>
      <c r="D27" s="2">
        <v>26</v>
      </c>
      <c r="E27" s="2">
        <f>IF(ISBLANK(C27),"",MOD(D27*D27*37+D27*Card!$B$8*101+Card!$B$8*Card!$B$8*53+D27*17,997)*1000+D27)</f>
        <v>217026</v>
      </c>
      <c r="F27" s="2">
        <f>IF(ISBLANK(C27),"",MOD(D27*D27*41+D27*Caller!$B$2*89+Caller!$B$2*Caller!$B$2*61+D27*29,991)*1000+D27)</f>
        <v>124026</v>
      </c>
    </row>
    <row r="28" spans="1:6" x14ac:dyDescent="0.25">
      <c r="A28" s="2">
        <f>IF(ISNUMBER(E28),COUNTIFS($E$2:$E$51,"&lt;"&amp;E28)+1,"")</f>
        <v>12</v>
      </c>
      <c r="B28" s="2">
        <f>IF(ISNUMBER(F28),COUNTIFS($F$2:$F$51,"&lt;"&amp;F28)+1,"")</f>
        <v>13</v>
      </c>
      <c r="C28" t="s">
        <v>41</v>
      </c>
      <c r="D28" s="2">
        <v>27</v>
      </c>
      <c r="E28" s="2">
        <f>IF(ISBLANK(C28),"",MOD(D28*D28*37+D28*Card!$B$8*101+Card!$B$8*Card!$B$8*53+D28*17,997)*1000+D28)</f>
        <v>302027</v>
      </c>
      <c r="F28" s="2">
        <f>IF(ISBLANK(C28),"",MOD(D28*D28*41+D28*Caller!$B$2*89+Caller!$B$2*Caller!$B$2*61+D28*29,991)*1000+D28)</f>
        <v>433027</v>
      </c>
    </row>
    <row r="29" spans="1:6" x14ac:dyDescent="0.25">
      <c r="A29" s="2">
        <f>IF(ISNUMBER(E29),COUNTIFS($E$2:$E$51,"&lt;"&amp;E29)+1,"")</f>
        <v>20</v>
      </c>
      <c r="B29" s="2">
        <f>IF(ISNUMBER(F29),COUNTIFS($F$2:$F$51,"&lt;"&amp;F29)+1,"")</f>
        <v>28</v>
      </c>
      <c r="C29" t="s">
        <v>42</v>
      </c>
      <c r="D29" s="2">
        <v>28</v>
      </c>
      <c r="E29" s="2">
        <f>IF(ISBLANK(C29),"",MOD(D29*D29*37+D29*Card!$B$8*101+Card!$B$8*Card!$B$8*53+D29*17,997)*1000+D29)</f>
        <v>461028</v>
      </c>
      <c r="F29" s="2">
        <f>IF(ISBLANK(C29),"",MOD(D29*D29*41+D29*Caller!$B$2*89+Caller!$B$2*Caller!$B$2*61+D29*29,991)*1000+D29)</f>
        <v>824028</v>
      </c>
    </row>
    <row r="30" spans="1:6" x14ac:dyDescent="0.25">
      <c r="A30" s="2">
        <f>IF(ISNUMBER(E30),COUNTIFS($E$2:$E$51,"&lt;"&amp;E30)+1,"")</f>
        <v>24</v>
      </c>
      <c r="B30" s="2">
        <f>IF(ISNUMBER(F30),COUNTIFS($F$2:$F$51,"&lt;"&amp;F30)+1,"")</f>
        <v>10</v>
      </c>
      <c r="C30" t="s">
        <v>43</v>
      </c>
      <c r="D30" s="2">
        <v>29</v>
      </c>
      <c r="E30" s="2">
        <f>IF(ISBLANK(C30),"",MOD(D30*D30*37+D30*Card!$B$8*101+Card!$B$8*Card!$B$8*53+D30*17,997)*1000+D30)</f>
        <v>694029</v>
      </c>
      <c r="F30" s="2">
        <f>IF(ISBLANK(C30),"",MOD(D30*D30*41+D30*Caller!$B$2*89+Caller!$B$2*Caller!$B$2*61+D30*29,991)*1000+D30)</f>
        <v>306029</v>
      </c>
    </row>
    <row r="31" spans="1:6" x14ac:dyDescent="0.25">
      <c r="A31" s="2">
        <f>IF(ISNUMBER(E31),COUNTIFS($E$2:$E$51,"&lt;"&amp;E31)+1,"")</f>
        <v>1</v>
      </c>
      <c r="B31" s="2">
        <f>IF(ISNUMBER(F31),COUNTIFS($F$2:$F$51,"&lt;"&amp;F31)+1,"")</f>
        <v>30</v>
      </c>
      <c r="C31" t="s">
        <v>44</v>
      </c>
      <c r="D31" s="2">
        <v>30</v>
      </c>
      <c r="E31" s="2">
        <f>IF(ISBLANK(C31),"",MOD(D31*D31*37+D31*Card!$B$8*101+Card!$B$8*Card!$B$8*53+D31*17,997)*1000+D31)</f>
        <v>4030</v>
      </c>
      <c r="F31" s="2">
        <f>IF(ISBLANK(C31),"",MOD(D31*D31*41+D31*Caller!$B$2*89+Caller!$B$2*Caller!$B$2*61+D31*29,991)*1000+D31)</f>
        <v>861030</v>
      </c>
    </row>
    <row r="32" spans="1:6" x14ac:dyDescent="0.25">
      <c r="A32" s="2">
        <f>IF(ISNUMBER(E32),COUNTIFS($E$2:$E$51,"&lt;"&amp;E32)+1,"")</f>
        <v>15</v>
      </c>
      <c r="B32" s="2">
        <f>IF(ISNUMBER(F32),COUNTIFS($F$2:$F$51,"&lt;"&amp;F32)+1,"")</f>
        <v>17</v>
      </c>
      <c r="C32" t="s">
        <v>45</v>
      </c>
      <c r="D32" s="2">
        <v>31</v>
      </c>
      <c r="E32" s="2">
        <f>IF(ISBLANK(C32),"",MOD(D32*D32*37+D32*Card!$B$8*101+Card!$B$8*Card!$B$8*53+D32*17,997)*1000+D32)</f>
        <v>385031</v>
      </c>
      <c r="F32" s="2">
        <f>IF(ISBLANK(C32),"",MOD(D32*D32*41+D32*Caller!$B$2*89+Caller!$B$2*Caller!$B$2*61+D32*29,991)*1000+D32)</f>
        <v>507031</v>
      </c>
    </row>
    <row r="33" spans="1:6" x14ac:dyDescent="0.25">
      <c r="A33" s="2">
        <f>IF(ISNUMBER(E33),COUNTIFS($E$2:$E$51,"&lt;"&amp;E33)+1,"")</f>
        <v>30</v>
      </c>
      <c r="B33" s="2">
        <f>IF(ISNUMBER(F33),COUNTIFS($F$2:$F$51,"&lt;"&amp;F33)+1,"")</f>
        <v>7</v>
      </c>
      <c r="C33" t="s">
        <v>46</v>
      </c>
      <c r="D33" s="2">
        <v>32</v>
      </c>
      <c r="E33" s="2">
        <f>IF(ISBLANK(C33),"",MOD(D33*D33*37+D33*Card!$B$8*101+Card!$B$8*Card!$B$8*53+D33*17,997)*1000+D33)</f>
        <v>840032</v>
      </c>
      <c r="F33" s="2">
        <f>IF(ISBLANK(C33),"",MOD(D33*D33*41+D33*Caller!$B$2*89+Caller!$B$2*Caller!$B$2*61+D33*29,991)*1000+D33)</f>
        <v>235032</v>
      </c>
    </row>
    <row r="34" spans="1:6" x14ac:dyDescent="0.25">
      <c r="A34" s="2">
        <f>IF(ISNUMBER(E34),COUNTIFS($E$2:$E$51,"&lt;"&amp;E34)+1,"")</f>
        <v>13</v>
      </c>
      <c r="B34" s="2">
        <f>IF(ISNUMBER(F34),COUNTIFS($F$2:$F$51,"&lt;"&amp;F34)+1,"")</f>
        <v>2</v>
      </c>
      <c r="C34" t="s">
        <v>47</v>
      </c>
      <c r="D34" s="2">
        <v>33</v>
      </c>
      <c r="E34" s="2">
        <f>IF(ISBLANK(C34),"",MOD(D34*D34*37+D34*Card!$B$8*101+Card!$B$8*Card!$B$8*53+D34*17,997)*1000+D34)</f>
        <v>372033</v>
      </c>
      <c r="F34" s="2">
        <f>IF(ISBLANK(C34),"",MOD(D34*D34*41+D34*Caller!$B$2*89+Caller!$B$2*Caller!$B$2*61+D34*29,991)*1000+D34)</f>
        <v>45033</v>
      </c>
    </row>
    <row r="35" spans="1:6" x14ac:dyDescent="0.25">
      <c r="A35" s="2">
        <f>IF(ISNUMBER(E35),COUNTIFS($E$2:$E$51,"&lt;"&amp;E35)+1,"")</f>
        <v>35</v>
      </c>
      <c r="B35" s="2">
        <f>IF(ISNUMBER(F35),COUNTIFS($F$2:$F$51,"&lt;"&amp;F35)+1,"")</f>
        <v>34</v>
      </c>
      <c r="C35" t="s">
        <v>48</v>
      </c>
      <c r="D35" s="2">
        <v>34</v>
      </c>
      <c r="E35" s="2">
        <f>IF(ISBLANK(C35),"",MOD(D35*D35*37+D35*Card!$B$8*101+Card!$B$8*Card!$B$8*53+D35*17,997)*1000+D35)</f>
        <v>975034</v>
      </c>
      <c r="F35" s="2">
        <f>IF(ISBLANK(C35),"",MOD(D35*D35*41+D35*Caller!$B$2*89+Caller!$B$2*Caller!$B$2*61+D35*29,991)*1000+D35)</f>
        <v>928034</v>
      </c>
    </row>
    <row r="36" spans="1:6" x14ac:dyDescent="0.25">
      <c r="A36" s="2">
        <f>IF(ISNUMBER(E36),COUNTIFS($E$2:$E$51,"&lt;"&amp;E36)+1,"")</f>
        <v>23</v>
      </c>
      <c r="B36" s="2">
        <f>IF(ISNUMBER(F36),COUNTIFS($F$2:$F$51,"&lt;"&amp;F36)+1,"")</f>
        <v>32</v>
      </c>
      <c r="C36" t="s">
        <v>49</v>
      </c>
      <c r="D36" s="2">
        <v>35</v>
      </c>
      <c r="E36" s="2">
        <f>IF(ISBLANK(C36),"",MOD(D36*D36*37+D36*Card!$B$8*101+Card!$B$8*Card!$B$8*53+D36*17,997)*1000+D36)</f>
        <v>655035</v>
      </c>
      <c r="F36" s="2">
        <f>IF(ISBLANK(C36),"",MOD(D36*D36*41+D36*Caller!$B$2*89+Caller!$B$2*Caller!$B$2*61+D36*29,991)*1000+D36)</f>
        <v>902035</v>
      </c>
    </row>
    <row r="37" spans="1:6" x14ac:dyDescent="0.25">
      <c r="A37" s="2">
        <f>IF(ISNUMBER(E37),COUNTIFS($E$2:$E$51,"&lt;"&amp;E37)+1,"")</f>
        <v>17</v>
      </c>
      <c r="B37" s="2">
        <f>IF(ISNUMBER(F37),COUNTIFS($F$2:$F$51,"&lt;"&amp;F37)+1,"")</f>
        <v>35</v>
      </c>
      <c r="C37" t="s">
        <v>50</v>
      </c>
      <c r="D37" s="2">
        <v>36</v>
      </c>
      <c r="E37" s="2">
        <f>IF(ISBLANK(C37),"",MOD(D37*D37*37+D37*Card!$B$8*101+Card!$B$8*Card!$B$8*53+D37*17,997)*1000+D37)</f>
        <v>409036</v>
      </c>
      <c r="F37" s="2">
        <f>IF(ISBLANK(C37),"",MOD(D37*D37*41+D37*Caller!$B$2*89+Caller!$B$2*Caller!$B$2*61+D37*29,991)*1000+D37)</f>
        <v>958036</v>
      </c>
    </row>
    <row r="38" spans="1:6" x14ac:dyDescent="0.25">
      <c r="A38" s="2" t="str">
        <f>IF(ISNUMBER(E38),COUNTIFS($E$2:$E$51,"&lt;"&amp;E38)+1,"")</f>
        <v/>
      </c>
      <c r="B38" s="2" t="str">
        <f>IF(ISNUMBER(F38),COUNTIFS($F$2:$F$51,"&lt;"&amp;F38)+1,"")</f>
        <v/>
      </c>
      <c r="D38" s="2">
        <v>37</v>
      </c>
      <c r="E38" s="2" t="str">
        <f>IF(ISBLANK(C38),"",MOD(D38*D38*37+D38*Card!$B$8*101+Card!$B$8*Card!$B$8*53+D38*17,997)*1000+D38)</f>
        <v/>
      </c>
      <c r="F38" s="2" t="str">
        <f>IF(ISBLANK(C38),"",MOD(D38*D38*41+D38*Caller!$B$2*89+Caller!$B$2*Caller!$B$2*61+D38*29,991)*1000+D38)</f>
        <v/>
      </c>
    </row>
    <row r="39" spans="1:6" x14ac:dyDescent="0.25">
      <c r="A39" s="2" t="str">
        <f>IF(ISNUMBER(E39),COUNTIFS($E$2:$E$51,"&lt;"&amp;E39)+1,"")</f>
        <v/>
      </c>
      <c r="B39" s="2" t="str">
        <f>IF(ISNUMBER(F39),COUNTIFS($F$2:$F$51,"&lt;"&amp;F39)+1,"")</f>
        <v/>
      </c>
      <c r="D39" s="2">
        <v>38</v>
      </c>
      <c r="E39" s="2" t="str">
        <f>IF(ISBLANK(C39),"",MOD(D39*D39*37+D39*Card!$B$8*101+Card!$B$8*Card!$B$8*53+D39*17,997)*1000+D39)</f>
        <v/>
      </c>
      <c r="F39" s="2" t="str">
        <f>IF(ISBLANK(C39),"",MOD(D39*D39*41+D39*Caller!$B$2*89+Caller!$B$2*Caller!$B$2*61+D39*29,991)*1000+D39)</f>
        <v/>
      </c>
    </row>
    <row r="40" spans="1:6" x14ac:dyDescent="0.25">
      <c r="A40" s="2" t="str">
        <f>IF(ISNUMBER(E40),COUNTIFS($E$2:$E$51,"&lt;"&amp;E40)+1,"")</f>
        <v/>
      </c>
      <c r="B40" s="2" t="str">
        <f>IF(ISNUMBER(F40),COUNTIFS($F$2:$F$51,"&lt;"&amp;F40)+1,"")</f>
        <v/>
      </c>
      <c r="D40" s="2">
        <v>39</v>
      </c>
      <c r="E40" s="2" t="str">
        <f>IF(ISBLANK(C40),"",MOD(D40*D40*37+D40*Card!$B$8*101+Card!$B$8*Card!$B$8*53+D40*17,997)*1000+D40)</f>
        <v/>
      </c>
      <c r="F40" s="2" t="str">
        <f>IF(ISBLANK(C40),"",MOD(D40*D40*41+D40*Caller!$B$2*89+Caller!$B$2*Caller!$B$2*61+D40*29,991)*1000+D40)</f>
        <v/>
      </c>
    </row>
    <row r="41" spans="1:6" x14ac:dyDescent="0.25">
      <c r="A41" s="2" t="str">
        <f>IF(ISNUMBER(E41),COUNTIFS($E$2:$E$51,"&lt;"&amp;E41)+1,"")</f>
        <v/>
      </c>
      <c r="B41" s="2" t="str">
        <f>IF(ISNUMBER(F41),COUNTIFS($F$2:$F$51,"&lt;"&amp;F41)+1,"")</f>
        <v/>
      </c>
      <c r="D41" s="2">
        <v>40</v>
      </c>
      <c r="E41" s="2" t="str">
        <f>IF(ISBLANK(C41),"",MOD(D41*D41*37+D41*Card!$B$8*101+Card!$B$8*Card!$B$8*53+D41*17,997)*1000+D41)</f>
        <v/>
      </c>
      <c r="F41" s="2" t="str">
        <f>IF(ISBLANK(C41),"",MOD(D41*D41*41+D41*Caller!$B$2*89+Caller!$B$2*Caller!$B$2*61+D41*29,991)*1000+D41)</f>
        <v/>
      </c>
    </row>
    <row r="42" spans="1:6" x14ac:dyDescent="0.25">
      <c r="A42" s="2" t="str">
        <f>IF(ISNUMBER(E42),COUNTIFS($E$2:$E$51,"&lt;"&amp;E42)+1,"")</f>
        <v/>
      </c>
      <c r="B42" s="2" t="str">
        <f>IF(ISNUMBER(F42),COUNTIFS($F$2:$F$51,"&lt;"&amp;F42)+1,"")</f>
        <v/>
      </c>
      <c r="D42" s="2">
        <v>41</v>
      </c>
      <c r="E42" s="2" t="str">
        <f>IF(ISBLANK(C42),"",MOD(D42*D42*37+D42*Card!$B$8*101+Card!$B$8*Card!$B$8*53+D42*17,997)*1000+D42)</f>
        <v/>
      </c>
      <c r="F42" s="2" t="str">
        <f>IF(ISBLANK(C42),"",MOD(D42*D42*41+D42*Caller!$B$2*89+Caller!$B$2*Caller!$B$2*61+D42*29,991)*1000+D42)</f>
        <v/>
      </c>
    </row>
    <row r="43" spans="1:6" x14ac:dyDescent="0.25">
      <c r="A43" s="2" t="str">
        <f>IF(ISNUMBER(E43),COUNTIFS($E$2:$E$51,"&lt;"&amp;E43)+1,"")</f>
        <v/>
      </c>
      <c r="B43" s="2" t="str">
        <f>IF(ISNUMBER(F43),COUNTIFS($F$2:$F$51,"&lt;"&amp;F43)+1,"")</f>
        <v/>
      </c>
      <c r="D43" s="2">
        <v>42</v>
      </c>
      <c r="E43" s="2" t="str">
        <f>IF(ISBLANK(C43),"",MOD(D43*D43*37+D43*Card!$B$8*101+Card!$B$8*Card!$B$8*53+D43*17,997)*1000+D43)</f>
        <v/>
      </c>
      <c r="F43" s="2" t="str">
        <f>IF(ISBLANK(C43),"",MOD(D43*D43*41+D43*Caller!$B$2*89+Caller!$B$2*Caller!$B$2*61+D43*29,991)*1000+D43)</f>
        <v/>
      </c>
    </row>
    <row r="44" spans="1:6" x14ac:dyDescent="0.25">
      <c r="A44" s="2" t="str">
        <f>IF(ISNUMBER(E44),COUNTIFS($E$2:$E$51,"&lt;"&amp;E44)+1,"")</f>
        <v/>
      </c>
      <c r="B44" s="2" t="str">
        <f>IF(ISNUMBER(F44),COUNTIFS($F$2:$F$51,"&lt;"&amp;F44)+1,"")</f>
        <v/>
      </c>
      <c r="D44" s="2">
        <v>43</v>
      </c>
      <c r="E44" s="2" t="str">
        <f>IF(ISBLANK(C44),"",MOD(D44*D44*37+D44*Card!$B$8*101+Card!$B$8*Card!$B$8*53+D44*17,997)*1000+D44)</f>
        <v/>
      </c>
      <c r="F44" s="2" t="str">
        <f>IF(ISBLANK(C44),"",MOD(D44*D44*41+D44*Caller!$B$2*89+Caller!$B$2*Caller!$B$2*61+D44*29,991)*1000+D44)</f>
        <v/>
      </c>
    </row>
    <row r="45" spans="1:6" x14ac:dyDescent="0.25">
      <c r="A45" s="2" t="str">
        <f>IF(ISNUMBER(E45),COUNTIFS($E$2:$E$51,"&lt;"&amp;E45)+1,"")</f>
        <v/>
      </c>
      <c r="B45" s="2" t="str">
        <f>IF(ISNUMBER(F45),COUNTIFS($F$2:$F$51,"&lt;"&amp;F45)+1,"")</f>
        <v/>
      </c>
      <c r="D45" s="2">
        <v>44</v>
      </c>
      <c r="E45" s="2" t="str">
        <f>IF(ISBLANK(C45),"",MOD(D45*D45*37+D45*Card!$B$8*101+Card!$B$8*Card!$B$8*53+D45*17,997)*1000+D45)</f>
        <v/>
      </c>
      <c r="F45" s="2" t="str">
        <f>IF(ISBLANK(C45),"",MOD(D45*D45*41+D45*Caller!$B$2*89+Caller!$B$2*Caller!$B$2*61+D45*29,991)*1000+D45)</f>
        <v/>
      </c>
    </row>
    <row r="46" spans="1:6" x14ac:dyDescent="0.25">
      <c r="A46" s="2" t="str">
        <f>IF(ISNUMBER(E46),COUNTIFS($E$2:$E$51,"&lt;"&amp;E46)+1,"")</f>
        <v/>
      </c>
      <c r="B46" s="2" t="str">
        <f>IF(ISNUMBER(F46),COUNTIFS($F$2:$F$51,"&lt;"&amp;F46)+1,"")</f>
        <v/>
      </c>
      <c r="D46" s="2">
        <v>45</v>
      </c>
      <c r="E46" s="2" t="str">
        <f>IF(ISBLANK(C46),"",MOD(D46*D46*37+D46*Card!$B$8*101+Card!$B$8*Card!$B$8*53+D46*17,997)*1000+D46)</f>
        <v/>
      </c>
      <c r="F46" s="2" t="str">
        <f>IF(ISBLANK(C46),"",MOD(D46*D46*41+D46*Caller!$B$2*89+Caller!$B$2*Caller!$B$2*61+D46*29,991)*1000+D46)</f>
        <v/>
      </c>
    </row>
    <row r="47" spans="1:6" x14ac:dyDescent="0.25">
      <c r="A47" s="2" t="str">
        <f>IF(ISNUMBER(E47),COUNTIFS($E$2:$E$51,"&lt;"&amp;E47)+1,"")</f>
        <v/>
      </c>
      <c r="B47" s="2" t="str">
        <f>IF(ISNUMBER(F47),COUNTIFS($F$2:$F$51,"&lt;"&amp;F47)+1,"")</f>
        <v/>
      </c>
      <c r="D47" s="2">
        <v>46</v>
      </c>
      <c r="E47" s="2" t="str">
        <f>IF(ISBLANK(C47),"",MOD(D47*D47*37+D47*Card!$B$8*101+Card!$B$8*Card!$B$8*53+D47*17,997)*1000+D47)</f>
        <v/>
      </c>
      <c r="F47" s="2" t="str">
        <f>IF(ISBLANK(C47),"",MOD(D47*D47*41+D47*Caller!$B$2*89+Caller!$B$2*Caller!$B$2*61+D47*29,991)*1000+D47)</f>
        <v/>
      </c>
    </row>
    <row r="48" spans="1:6" x14ac:dyDescent="0.25">
      <c r="A48" s="2" t="str">
        <f>IF(ISNUMBER(E48),COUNTIFS($E$2:$E$51,"&lt;"&amp;E48)+1,"")</f>
        <v/>
      </c>
      <c r="B48" s="2" t="str">
        <f>IF(ISNUMBER(F48),COUNTIFS($F$2:$F$51,"&lt;"&amp;F48)+1,"")</f>
        <v/>
      </c>
      <c r="D48" s="2">
        <v>47</v>
      </c>
      <c r="E48" s="2" t="str">
        <f>IF(ISBLANK(C48),"",MOD(D48*D48*37+D48*Card!$B$8*101+Card!$B$8*Card!$B$8*53+D48*17,997)*1000+D48)</f>
        <v/>
      </c>
      <c r="F48" s="2" t="str">
        <f>IF(ISBLANK(C48),"",MOD(D48*D48*41+D48*Caller!$B$2*89+Caller!$B$2*Caller!$B$2*61+D48*29,991)*1000+D48)</f>
        <v/>
      </c>
    </row>
    <row r="49" spans="1:6" x14ac:dyDescent="0.25">
      <c r="A49" s="2" t="str">
        <f>IF(ISNUMBER(E49),COUNTIFS($E$2:$E$51,"&lt;"&amp;E49)+1,"")</f>
        <v/>
      </c>
      <c r="B49" s="2" t="str">
        <f>IF(ISNUMBER(F49),COUNTIFS($F$2:$F$51,"&lt;"&amp;F49)+1,"")</f>
        <v/>
      </c>
      <c r="D49" s="2">
        <v>48</v>
      </c>
      <c r="E49" s="2" t="str">
        <f>IF(ISBLANK(C49),"",MOD(D49*D49*37+D49*Card!$B$8*101+Card!$B$8*Card!$B$8*53+D49*17,997)*1000+D49)</f>
        <v/>
      </c>
      <c r="F49" s="2" t="str">
        <f>IF(ISBLANK(C49),"",MOD(D49*D49*41+D49*Caller!$B$2*89+Caller!$B$2*Caller!$B$2*61+D49*29,991)*1000+D49)</f>
        <v/>
      </c>
    </row>
    <row r="50" spans="1:6" x14ac:dyDescent="0.25">
      <c r="A50" s="2" t="str">
        <f>IF(ISNUMBER(E50),COUNTIFS($E$2:$E$51,"&lt;"&amp;E50)+1,"")</f>
        <v/>
      </c>
      <c r="B50" s="2" t="str">
        <f>IF(ISNUMBER(F50),COUNTIFS($F$2:$F$51,"&lt;"&amp;F50)+1,"")</f>
        <v/>
      </c>
      <c r="D50" s="2">
        <v>49</v>
      </c>
      <c r="E50" s="2" t="str">
        <f>IF(ISBLANK(C50),"",MOD(D50*D50*37+D50*Card!$B$8*101+Card!$B$8*Card!$B$8*53+D50*17,997)*1000+D50)</f>
        <v/>
      </c>
      <c r="F50" s="2" t="str">
        <f>IF(ISBLANK(C50),"",MOD(D50*D50*41+D50*Caller!$B$2*89+Caller!$B$2*Caller!$B$2*61+D50*29,991)*1000+D50)</f>
        <v/>
      </c>
    </row>
    <row r="51" spans="1:6" x14ac:dyDescent="0.25">
      <c r="A51" s="2" t="str">
        <f>IF(ISNUMBER(E51),COUNTIFS($E$2:$E$51,"&lt;"&amp;E51)+1,"")</f>
        <v/>
      </c>
      <c r="B51" s="2" t="str">
        <f>IF(ISNUMBER(F51),COUNTIFS($F$2:$F$51,"&lt;"&amp;F51)+1,"")</f>
        <v/>
      </c>
      <c r="D51" s="2">
        <v>50</v>
      </c>
      <c r="E51" s="2" t="str">
        <f>IF(ISBLANK(C51),"",MOD(D51*D51*37+D51*Card!$B$8*101+Card!$B$8*Card!$B$8*53+D51*17,997)*1000+D51)</f>
        <v/>
      </c>
      <c r="F51" s="2" t="str">
        <f>IF(ISBLANK(C51),"",MOD(D51*D51*41+D51*Caller!$B$2*89+Caller!$B$2*Caller!$B$2*61+D51*29,991)*1000+D51)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8" customWidth="1"/>
  </cols>
  <sheetData>
    <row r="1" spans="1:3" s="1" customFormat="1" x14ac:dyDescent="0.25">
      <c r="A1" s="1" t="s">
        <v>51</v>
      </c>
      <c r="B1" s="1" t="s">
        <v>11</v>
      </c>
      <c r="C1" s="1" t="s">
        <v>52</v>
      </c>
    </row>
    <row r="2" spans="1:3" x14ac:dyDescent="0.25">
      <c r="A2" s="2" t="s">
        <v>53</v>
      </c>
      <c r="B2">
        <v>1</v>
      </c>
      <c r="C2" t="b">
        <v>0</v>
      </c>
    </row>
    <row r="3" spans="1:3" x14ac:dyDescent="0.25">
      <c r="A3" s="2">
        <v>1</v>
      </c>
      <c r="B3" t="str">
        <f>IF(A3&gt;Card!$B$9,"",IFERROR(VLOOKUP(A3,'Word List'!$B$2:$C$51,2,FALSE),""))</f>
        <v>Bath tub</v>
      </c>
      <c r="C3" t="b">
        <v>1</v>
      </c>
    </row>
    <row r="4" spans="1:3" x14ac:dyDescent="0.25">
      <c r="A4" s="2">
        <v>2</v>
      </c>
      <c r="B4" t="str">
        <f>IF(A4&gt;Card!$B$9,"",IFERROR(VLOOKUP(A4,'Word List'!$B$2:$C$51,2,FALSE),""))</f>
        <v>Baby carrier</v>
      </c>
      <c r="C4" t="b">
        <v>1</v>
      </c>
    </row>
    <row r="5" spans="1:3" x14ac:dyDescent="0.25">
      <c r="A5" s="2">
        <v>3</v>
      </c>
      <c r="B5" t="str">
        <f>IF(A5&gt;Card!$B$9,"",IFERROR(VLOOKUP(A5,'Word List'!$B$2:$C$51,2,FALSE),""))</f>
        <v>Night light</v>
      </c>
      <c r="C5" t="b">
        <v>1</v>
      </c>
    </row>
    <row r="6" spans="1:3" x14ac:dyDescent="0.25">
      <c r="A6" s="2">
        <v>4</v>
      </c>
      <c r="B6" t="str">
        <f>IF(A6&gt;Card!$B$9,"",IFERROR(VLOOKUP(A6,'Word List'!$B$2:$C$51,2,FALSE),""))</f>
        <v>Burp cloth</v>
      </c>
      <c r="C6" t="b">
        <v>1</v>
      </c>
    </row>
    <row r="7" spans="1:3" x14ac:dyDescent="0.25">
      <c r="A7" s="2">
        <v>5</v>
      </c>
      <c r="B7" t="str">
        <f>IF(A7&gt;Card!$B$9,"",IFERROR(VLOOKUP(A7,'Word List'!$B$2:$C$51,2,FALSE),""))</f>
        <v>Onesie</v>
      </c>
      <c r="C7" t="b">
        <v>1</v>
      </c>
    </row>
    <row r="8" spans="1:3" x14ac:dyDescent="0.25">
      <c r="A8" s="2">
        <v>6</v>
      </c>
      <c r="B8" t="str">
        <f>IF(A8&gt;Card!$B$9,"",IFERROR(VLOOKUP(A8,'Word List'!$B$2:$C$51,2,FALSE),""))</f>
        <v>Diaper</v>
      </c>
      <c r="C8" t="b">
        <v>1</v>
      </c>
    </row>
    <row r="9" spans="1:3" x14ac:dyDescent="0.25">
      <c r="A9" s="2">
        <v>7</v>
      </c>
      <c r="B9" t="str">
        <f>IF(A9&gt;Card!$B$9,"",IFERROR(VLOOKUP(A9,'Word List'!$B$2:$C$51,2,FALSE),""))</f>
        <v>Sleep sack</v>
      </c>
      <c r="C9" t="b">
        <v>1</v>
      </c>
    </row>
    <row r="10" spans="1:3" x14ac:dyDescent="0.25">
      <c r="A10" s="2">
        <v>8</v>
      </c>
      <c r="B10" t="str">
        <f>IF(A10&gt;Card!$B$9,"",IFERROR(VLOOKUP(A10,'Word List'!$B$2:$C$51,2,FALSE),""))</f>
        <v>Mobile</v>
      </c>
      <c r="C10" t="b">
        <v>0</v>
      </c>
    </row>
    <row r="11" spans="1:3" x14ac:dyDescent="0.25">
      <c r="A11" s="2">
        <v>9</v>
      </c>
      <c r="B11" t="str">
        <f>IF(A11&gt;Card!$B$9,"",IFERROR(VLOOKUP(A11,'Word List'!$B$2:$C$51,2,FALSE),""))</f>
        <v>Stroller</v>
      </c>
      <c r="C11" t="b">
        <v>0</v>
      </c>
    </row>
    <row r="12" spans="1:3" x14ac:dyDescent="0.25">
      <c r="A12" s="2">
        <v>10</v>
      </c>
      <c r="B12" t="str">
        <f>IF(A12&gt;Card!$B$9,"",IFERROR(VLOOKUP(A12,'Word List'!$B$2:$C$51,2,FALSE),""))</f>
        <v>Socks</v>
      </c>
      <c r="C12" t="b">
        <v>0</v>
      </c>
    </row>
    <row r="13" spans="1:3" x14ac:dyDescent="0.25">
      <c r="A13" s="2">
        <v>11</v>
      </c>
      <c r="B13" t="str">
        <f>IF(A13&gt;Card!$B$9,"",IFERROR(VLOOKUP(A13,'Word List'!$B$2:$C$51,2,FALSE),""))</f>
        <v>Teddy bear</v>
      </c>
      <c r="C13" t="b">
        <v>0</v>
      </c>
    </row>
    <row r="14" spans="1:3" x14ac:dyDescent="0.25">
      <c r="A14" s="2">
        <v>12</v>
      </c>
      <c r="B14" t="str">
        <f>IF(A14&gt;Card!$B$9,"",IFERROR(VLOOKUP(A14,'Word List'!$B$2:$C$51,2,FALSE),""))</f>
        <v>Blanket</v>
      </c>
      <c r="C14" t="b">
        <v>0</v>
      </c>
    </row>
    <row r="15" spans="1:3" x14ac:dyDescent="0.25">
      <c r="A15" s="2">
        <v>13</v>
      </c>
      <c r="B15" t="str">
        <f>IF(A15&gt;Card!$B$9,"",IFERROR(VLOOKUP(A15,'Word List'!$B$2:$C$51,2,FALSE),""))</f>
        <v>Footie pajamas</v>
      </c>
      <c r="C15" t="b">
        <v>0</v>
      </c>
    </row>
    <row r="16" spans="1:3" x14ac:dyDescent="0.25">
      <c r="A16" s="2">
        <v>14</v>
      </c>
      <c r="B16" t="str">
        <f>IF(A16&gt;Card!$B$9,"",IFERROR(VLOOKUP(A16,'Word List'!$B$2:$C$51,2,FALSE),""))</f>
        <v>Lullaby</v>
      </c>
      <c r="C16" t="b">
        <v>0</v>
      </c>
    </row>
    <row r="17" spans="1:3" x14ac:dyDescent="0.25">
      <c r="A17" s="2">
        <v>15</v>
      </c>
      <c r="B17" t="str">
        <f>IF(A17&gt;Card!$B$9,"",IFERROR(VLOOKUP(A17,'Word List'!$B$2:$C$51,2,FALSE),""))</f>
        <v>Bottle</v>
      </c>
      <c r="C17" t="b">
        <v>0</v>
      </c>
    </row>
    <row r="18" spans="1:3" x14ac:dyDescent="0.25">
      <c r="A18" s="2">
        <v>16</v>
      </c>
      <c r="B18" t="str">
        <f>IF(A18&gt;Card!$B$9,"",IFERROR(VLOOKUP(A18,'Word List'!$B$2:$C$51,2,FALSE),""))</f>
        <v>Bib</v>
      </c>
      <c r="C18" t="b">
        <v>0</v>
      </c>
    </row>
    <row r="19" spans="1:3" x14ac:dyDescent="0.25">
      <c r="A19" s="2">
        <v>17</v>
      </c>
      <c r="B19" t="str">
        <f>IF(A19&gt;Card!$B$9,"",IFERROR(VLOOKUP(A19,'Word List'!$B$2:$C$51,2,FALSE),""))</f>
        <v>Play mat</v>
      </c>
      <c r="C19" t="b">
        <v>0</v>
      </c>
    </row>
    <row r="20" spans="1:3" x14ac:dyDescent="0.25">
      <c r="A20" s="2">
        <v>18</v>
      </c>
      <c r="B20" t="str">
        <f>IF(A20&gt;Card!$B$9,"",IFERROR(VLOOKUP(A20,'Word List'!$B$2:$C$51,2,FALSE),""))</f>
        <v>Swaddle</v>
      </c>
      <c r="C20" t="b">
        <v>0</v>
      </c>
    </row>
    <row r="21" spans="1:3" x14ac:dyDescent="0.25">
      <c r="A21" s="2">
        <v>19</v>
      </c>
      <c r="B21" t="str">
        <f>IF(A21&gt;Card!$B$9,"",IFERROR(VLOOKUP(A21,'Word List'!$B$2:$C$51,2,FALSE),""))</f>
        <v>Baby monitor</v>
      </c>
      <c r="C21" t="b">
        <v>0</v>
      </c>
    </row>
    <row r="22" spans="1:3" x14ac:dyDescent="0.25">
      <c r="A22" s="2">
        <v>20</v>
      </c>
      <c r="B22" t="str">
        <f>IF(A22&gt;Card!$B$9,"",IFERROR(VLOOKUP(A22,'Word List'!$B$2:$C$51,2,FALSE),""))</f>
        <v>Baby wipes</v>
      </c>
      <c r="C22" t="b">
        <v>0</v>
      </c>
    </row>
    <row r="23" spans="1:3" x14ac:dyDescent="0.25">
      <c r="A23" s="2">
        <v>21</v>
      </c>
      <c r="B23" t="str">
        <f>IF(A23&gt;Card!$B$9,"",IFERROR(VLOOKUP(A23,'Word List'!$B$2:$C$51,2,FALSE),""))</f>
        <v>Car seat</v>
      </c>
      <c r="C23" t="b">
        <v>0</v>
      </c>
    </row>
    <row r="24" spans="1:3" x14ac:dyDescent="0.25">
      <c r="A24" s="2">
        <v>22</v>
      </c>
      <c r="B24" t="str">
        <f>IF(A24&gt;Card!$B$9,"",IFERROR(VLOOKUP(A24,'Word List'!$B$2:$C$51,2,FALSE),""))</f>
        <v>Diaper bag</v>
      </c>
      <c r="C24" t="b">
        <v>0</v>
      </c>
    </row>
    <row r="25" spans="1:3" x14ac:dyDescent="0.25">
      <c r="A25" s="2">
        <v>23</v>
      </c>
      <c r="B25" t="str">
        <f>IF(A25&gt;Card!$B$9,"",IFERROR(VLOOKUP(A25,'Word List'!$B$2:$C$51,2,FALSE),""))</f>
        <v>Rattle</v>
      </c>
      <c r="C25" t="b">
        <v>0</v>
      </c>
    </row>
    <row r="26" spans="1:3" x14ac:dyDescent="0.25">
      <c r="A26" s="2">
        <v>24</v>
      </c>
      <c r="B26" t="str">
        <f>IF(A26&gt;Card!$B$9,"",IFERROR(VLOOKUP(A26,'Word List'!$B$2:$C$51,2,FALSE),""))</f>
        <v>High chair</v>
      </c>
      <c r="C26" t="b">
        <v>0</v>
      </c>
    </row>
    <row r="27" spans="1:3" x14ac:dyDescent="0.25">
      <c r="A27" s="2">
        <v>25</v>
      </c>
      <c r="B27" t="str">
        <f>IF(A27&gt;Card!$B$9,"",IFERROR(VLOOKUP(A27,'Word List'!$B$2:$C$51,2,FALSE),""))</f>
        <v>Bouncer</v>
      </c>
      <c r="C27" t="b">
        <v>0</v>
      </c>
    </row>
    <row r="28" spans="1:3" x14ac:dyDescent="0.25">
      <c r="A28" s="2">
        <v>26</v>
      </c>
      <c r="B28" t="str">
        <f>IF(A28&gt;Card!$B$9,"",IFERROR(VLOOKUP(A28,'Word List'!$B$2:$C$51,2,FALSE),""))</f>
        <v>Pacifier</v>
      </c>
      <c r="C28" t="b">
        <v>0</v>
      </c>
    </row>
    <row r="29" spans="1:3" x14ac:dyDescent="0.25">
      <c r="A29" s="2">
        <v>27</v>
      </c>
      <c r="B29" t="str">
        <f>IF(A29&gt;Card!$B$9,"",IFERROR(VLOOKUP(A29,'Word List'!$B$2:$C$51,2,FALSE),""))</f>
        <v>Teether</v>
      </c>
      <c r="C29" t="b">
        <v>0</v>
      </c>
    </row>
    <row r="30" spans="1:3" x14ac:dyDescent="0.25">
      <c r="A30" s="2">
        <v>28</v>
      </c>
      <c r="B30" t="str">
        <f>IF(A30&gt;Card!$B$9,"",IFERROR(VLOOKUP(A30,'Word List'!$B$2:$C$51,2,FALSE),""))</f>
        <v>Baby lotion</v>
      </c>
      <c r="C30" t="b">
        <v>0</v>
      </c>
    </row>
    <row r="31" spans="1:3" x14ac:dyDescent="0.25">
      <c r="A31" s="2">
        <v>29</v>
      </c>
      <c r="B31" t="str">
        <f>IF(A31&gt;Card!$B$9,"",IFERROR(VLOOKUP(A31,'Word List'!$B$2:$C$51,2,FALSE),""))</f>
        <v>Booties</v>
      </c>
      <c r="C31" t="b">
        <v>0</v>
      </c>
    </row>
    <row r="32" spans="1:3" x14ac:dyDescent="0.25">
      <c r="A32" s="2">
        <v>30</v>
      </c>
      <c r="B32" t="str">
        <f>IF(A32&gt;Card!$B$9,"",IFERROR(VLOOKUP(A32,'Word List'!$B$2:$C$51,2,FALSE),""))</f>
        <v>Hat</v>
      </c>
      <c r="C32" t="b">
        <v>0</v>
      </c>
    </row>
    <row r="33" spans="1:3" x14ac:dyDescent="0.25">
      <c r="A33" s="2">
        <v>31</v>
      </c>
      <c r="B33" t="str">
        <f>IF(A33&gt;Card!$B$9,"",IFERROR(VLOOKUP(A33,'Word List'!$B$2:$C$51,2,FALSE),""))</f>
        <v>Board book</v>
      </c>
      <c r="C33" t="b">
        <v>0</v>
      </c>
    </row>
    <row r="34" spans="1:3" x14ac:dyDescent="0.25">
      <c r="A34" s="2">
        <v>32</v>
      </c>
      <c r="B34" t="str">
        <f>IF(A34&gt;Card!$B$9,"",IFERROR(VLOOKUP(A34,'Word List'!$B$2:$C$51,2,FALSE),""))</f>
        <v>Bottle brush</v>
      </c>
      <c r="C34" t="b">
        <v>0</v>
      </c>
    </row>
    <row r="35" spans="1:3" x14ac:dyDescent="0.25">
      <c r="A35" s="2">
        <v>33</v>
      </c>
      <c r="B35" t="str">
        <f>IF(A35&gt;Card!$B$9,"",IFERROR(VLOOKUP(A35,'Word List'!$B$2:$C$51,2,FALSE),""))</f>
        <v>Crib</v>
      </c>
      <c r="C35" t="b">
        <v>0</v>
      </c>
    </row>
    <row r="36" spans="1:3" x14ac:dyDescent="0.25">
      <c r="A36" s="2">
        <v>34</v>
      </c>
      <c r="B36" t="str">
        <f>IF(A36&gt;Card!$B$9,"",IFERROR(VLOOKUP(A36,'Word List'!$B$2:$C$51,2,FALSE),""))</f>
        <v>Changing pad</v>
      </c>
      <c r="C36" t="b">
        <v>0</v>
      </c>
    </row>
    <row r="37" spans="1:3" x14ac:dyDescent="0.25">
      <c r="A37" s="2">
        <v>35</v>
      </c>
      <c r="B37" t="str">
        <f>IF(A37&gt;Card!$B$9,"",IFERROR(VLOOKUP(A37,'Word List'!$B$2:$C$51,2,FALSE),""))</f>
        <v>Thermometer</v>
      </c>
      <c r="C37" t="b">
        <v>0</v>
      </c>
    </row>
    <row r="38" spans="1:3" x14ac:dyDescent="0.25">
      <c r="A38" s="2">
        <v>36</v>
      </c>
      <c r="B38" t="str">
        <f>IF(A38&gt;Card!$B$9,"",IFERROR(VLOOKUP(A38,'Word List'!$B$2:$C$51,2,FALSE),""))</f>
        <v>Sippy cup</v>
      </c>
      <c r="C38" t="b">
        <v>0</v>
      </c>
    </row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</sheetData>
  <dataValidations count="2">
    <dataValidation type="list" allowBlank="1" sqref="C10:C50">
      <formula1>"TRUE,FALSE"</formula1>
    </dataValidation>
    <dataValidation type="list" allowBlank="1" sqref="C2:C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Card</vt:lpstr>
      <vt:lpstr>Word List</vt:lpstr>
      <vt:lpstr>Caller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Bingo Cards</dc:title>
  <dc:subject/>
  <dc:description/>
  <cp:keywords/>
  <cp:category/>
  <cp:lastModifiedBy>Unknown</cp:lastModifiedBy>
  <dcterms:created xsi:type="dcterms:W3CDTF">2026-10-18T23:17:04Z</dcterms:created>
  <dcterms:modified xsi:type="dcterms:W3CDTF">2026-10-18T23:17:04Z</dcterms:modified>
</cp:coreProperties>
</file>