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P Log" state="visible" r:id="rId4"/>
    <sheet sheetId="2" name="Weekly Averages" state="visible" r:id="rId5"/>
    <sheet sheetId="3" name="Summary" state="visible" r:id="rId6"/>
    <sheet sheetId="4" name="Categories" state="visible" r:id="rId7"/>
  </sheets>
  <calcPr calcId="171027"/>
</workbook>
</file>

<file path=xl/sharedStrings.xml><?xml version="1.0" encoding="utf-8"?>
<sst xmlns="http://schemas.openxmlformats.org/spreadsheetml/2006/main" count="77" uniqueCount="50">
  <si>
    <t>Date</t>
  </si>
  <si>
    <t>Time</t>
  </si>
  <si>
    <t>When</t>
  </si>
  <si>
    <t>Systolic (top)</t>
  </si>
  <si>
    <t>Diastolic (bottom)</t>
  </si>
  <si>
    <t>Pulse</t>
  </si>
  <si>
    <t>Category</t>
  </si>
  <si>
    <t>Arm</t>
  </si>
  <si>
    <t>Notes</t>
  </si>
  <si>
    <t>Week of</t>
  </si>
  <si>
    <t>Left</t>
  </si>
  <si>
    <t>Before coffee</t>
  </si>
  <si>
    <t>Slept badly</t>
  </si>
  <si>
    <t>Walked 30 min after dinner</t>
  </si>
  <si>
    <t>Rushed, measured right after waking</t>
  </si>
  <si>
    <t>Second reading after 5 min rest</t>
  </si>
  <si>
    <t>Weekend, slept in</t>
  </si>
  <si>
    <t>Relaxed evening</t>
  </si>
  <si>
    <t>After evening walk</t>
  </si>
  <si>
    <t>Readings</t>
  </si>
  <si>
    <t>Avg systolic</t>
  </si>
  <si>
    <t>Avg diastolic</t>
  </si>
  <si>
    <t>Avg pulse</t>
  </si>
  <si>
    <t>Category of average</t>
  </si>
  <si>
    <t>Systolic change</t>
  </si>
  <si>
    <t>Group</t>
  </si>
  <si>
    <t>Systolic</t>
  </si>
  <si>
    <t>Diastolic</t>
  </si>
  <si>
    <t>All readings</t>
  </si>
  <si>
    <t>Morning readings</t>
  </si>
  <si>
    <t>Evening readings</t>
  </si>
  <si>
    <t>Highest</t>
  </si>
  <si>
    <t>Lowest</t>
  </si>
  <si>
    <t>Category of your average</t>
  </si>
  <si>
    <t>Your readings</t>
  </si>
  <si>
    <t>Share</t>
  </si>
  <si>
    <t>Normal</t>
  </si>
  <si>
    <t>Under 120</t>
  </si>
  <si>
    <t>and under 80</t>
  </si>
  <si>
    <t>Elevated</t>
  </si>
  <si>
    <t>120 to 129</t>
  </si>
  <si>
    <t>Stage 1</t>
  </si>
  <si>
    <t>130 to 139</t>
  </si>
  <si>
    <t>or 80 to 89</t>
  </si>
  <si>
    <t>Stage 2</t>
  </si>
  <si>
    <t>140 or higher</t>
  </si>
  <si>
    <t>or 90 or higher</t>
  </si>
  <si>
    <t>Crisis: call doctor</t>
  </si>
  <si>
    <t>Higher than 180</t>
  </si>
  <si>
    <t>and/or higher than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</si>
</sst>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0" customWidth="1"/>
    <col min="4" max="4" width="13" customWidth="1"/>
    <col min="5" max="5" width="16" customWidth="1"/>
    <col min="6" max="6" width="8" customWidth="1"/>
    <col min="7" max="7" width="18" customWidth="1"/>
    <col min="8" max="8" width="7" customWidth="1"/>
    <col min="9" max="9" width="34" customWidth="1"/>
    <col min="10" max="10" width="13" hidden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46300</v>
      </c>
      <c r="B2" s="3">
        <v>0.2986111111111111</v>
      </c>
      <c r="C2" t="str">
        <f>IF(ISNUMBER(B2),IF(B2&lt;0.5,"Morning","Evening"),"")</f>
        <v>Morning</v>
      </c>
      <c r="D2" s="4">
        <v>134</v>
      </c>
      <c r="E2" s="4">
        <v>86</v>
      </c>
      <c r="F2" s="4">
        <v>72</v>
      </c>
      <c r="G2" t="str">
        <f>IF(NOT(AND(ISNUMBER(D2),ISNUMBER(E2))),"",IF(OR(D2&gt;180,E2&gt;120),"Crisis: call doctor",IF(OR(D2&gt;=140,E2&gt;=90),"Stage 2",IF(OR(D2&gt;=130,E2&gt;=80),"Stage 1",IF(D2&gt;=120,"Elevated","Normal")))))</f>
        <v>Stage 1</v>
      </c>
      <c r="H2" t="s">
        <v>10</v>
      </c>
      <c r="I2" t="s">
        <v>11</v>
      </c>
      <c r="J2" s="2">
        <f>IF(ISNUMBER(A2),A2-WEEKDAY(A2,2)+1,"")</f>
        <v>46300</v>
      </c>
    </row>
    <row r="3" spans="1:10" x14ac:dyDescent="0.25">
      <c r="A3" s="2">
        <v>46300</v>
      </c>
      <c r="B3" s="3">
        <v>0.8784722222222222</v>
      </c>
      <c r="C3" t="str">
        <f>IF(ISNUMBER(B3),IF(B3&lt;0.5,"Morning","Evening"),"")</f>
        <v>Evening</v>
      </c>
      <c r="D3" s="4">
        <v>128</v>
      </c>
      <c r="E3" s="4">
        <v>82</v>
      </c>
      <c r="F3" s="4">
        <v>68</v>
      </c>
      <c r="G3" t="str">
        <f>IF(NOT(AND(ISNUMBER(D3),ISNUMBER(E3))),"",IF(OR(D3&gt;180,E3&gt;120),"Crisis: call doctor",IF(OR(D3&gt;=140,E3&gt;=90),"Stage 2",IF(OR(D3&gt;=130,E3&gt;=80),"Stage 1",IF(D3&gt;=120,"Elevated","Normal")))))</f>
        <v>Stage 1</v>
      </c>
      <c r="H3" t="s">
        <v>10</v>
      </c>
      <c r="J3" s="2">
        <f>IF(ISNUMBER(A3),A3-WEEKDAY(A3,2)+1,"")</f>
        <v>46300</v>
      </c>
    </row>
    <row r="4" spans="1:10" x14ac:dyDescent="0.25">
      <c r="A4" s="2">
        <v>46301</v>
      </c>
      <c r="B4" s="3">
        <v>0.2951388888888889</v>
      </c>
      <c r="C4" t="str">
        <f>IF(ISNUMBER(B4),IF(B4&lt;0.5,"Morning","Evening"),"")</f>
        <v>Morning</v>
      </c>
      <c r="D4" s="4">
        <v>138</v>
      </c>
      <c r="E4" s="4">
        <v>88</v>
      </c>
      <c r="F4" s="4">
        <v>74</v>
      </c>
      <c r="G4" t="str">
        <f>IF(NOT(AND(ISNUMBER(D4),ISNUMBER(E4))),"",IF(OR(D4&gt;180,E4&gt;120),"Crisis: call doctor",IF(OR(D4&gt;=140,E4&gt;=90),"Stage 2",IF(OR(D4&gt;=130,E4&gt;=80),"Stage 1",IF(D4&gt;=120,"Elevated","Normal")))))</f>
        <v>Stage 1</v>
      </c>
      <c r="H4" t="s">
        <v>10</v>
      </c>
      <c r="I4" t="s">
        <v>12</v>
      </c>
      <c r="J4" s="2">
        <f>IF(ISNUMBER(A4),A4-WEEKDAY(A4,2)+1,"")</f>
        <v>46300</v>
      </c>
    </row>
    <row r="5" spans="1:10" x14ac:dyDescent="0.25">
      <c r="A5" s="2">
        <v>46301</v>
      </c>
      <c r="B5" s="3">
        <v>0.8680555555555556</v>
      </c>
      <c r="C5" t="str">
        <f>IF(ISNUMBER(B5),IF(B5&lt;0.5,"Morning","Evening"),"")</f>
        <v>Evening</v>
      </c>
      <c r="D5" s="4">
        <v>131</v>
      </c>
      <c r="E5" s="4">
        <v>84</v>
      </c>
      <c r="F5" s="4">
        <v>70</v>
      </c>
      <c r="G5" t="str">
        <f>IF(NOT(AND(ISNUMBER(D5),ISNUMBER(E5))),"",IF(OR(D5&gt;180,E5&gt;120),"Crisis: call doctor",IF(OR(D5&gt;=140,E5&gt;=90),"Stage 2",IF(OR(D5&gt;=130,E5&gt;=80),"Stage 1",IF(D5&gt;=120,"Elevated","Normal")))))</f>
        <v>Stage 1</v>
      </c>
      <c r="H5" t="s">
        <v>10</v>
      </c>
      <c r="J5" s="2">
        <f>IF(ISNUMBER(A5),A5-WEEKDAY(A5,2)+1,"")</f>
        <v>46300</v>
      </c>
    </row>
    <row r="6" spans="1:10" x14ac:dyDescent="0.25">
      <c r="A6" s="2">
        <v>46302</v>
      </c>
      <c r="B6" s="3">
        <v>0.3020833333333333</v>
      </c>
      <c r="C6" t="str">
        <f>IF(ISNUMBER(B6),IF(B6&lt;0.5,"Morning","Evening"),"")</f>
        <v>Morning</v>
      </c>
      <c r="D6" s="4">
        <v>129</v>
      </c>
      <c r="E6" s="4">
        <v>83</v>
      </c>
      <c r="F6" s="4">
        <v>71</v>
      </c>
      <c r="G6" t="str">
        <f>IF(NOT(AND(ISNUMBER(D6),ISNUMBER(E6))),"",IF(OR(D6&gt;180,E6&gt;120),"Crisis: call doctor",IF(OR(D6&gt;=140,E6&gt;=90),"Stage 2",IF(OR(D6&gt;=130,E6&gt;=80),"Stage 1",IF(D6&gt;=120,"Elevated","Normal")))))</f>
        <v>Stage 1</v>
      </c>
      <c r="H6" t="s">
        <v>10</v>
      </c>
      <c r="J6" s="2">
        <f>IF(ISNUMBER(A6),A6-WEEKDAY(A6,2)+1,"")</f>
        <v>46300</v>
      </c>
    </row>
    <row r="7" spans="1:10" x14ac:dyDescent="0.25">
      <c r="A7" s="2">
        <v>46302</v>
      </c>
      <c r="B7" s="3">
        <v>0.8888888888888888</v>
      </c>
      <c r="C7" t="str">
        <f>IF(ISNUMBER(B7),IF(B7&lt;0.5,"Morning","Evening"),"")</f>
        <v>Evening</v>
      </c>
      <c r="D7" s="4">
        <v>124</v>
      </c>
      <c r="E7" s="4">
        <v>79</v>
      </c>
      <c r="F7" s="4">
        <v>66</v>
      </c>
      <c r="G7" t="str">
        <f>IF(NOT(AND(ISNUMBER(D7),ISNUMBER(E7))),"",IF(OR(D7&gt;180,E7&gt;120),"Crisis: call doctor",IF(OR(D7&gt;=140,E7&gt;=90),"Stage 2",IF(OR(D7&gt;=130,E7&gt;=80),"Stage 1",IF(D7&gt;=120,"Elevated","Normal")))))</f>
        <v>Elevated</v>
      </c>
      <c r="H7" t="s">
        <v>10</v>
      </c>
      <c r="I7" t="s">
        <v>13</v>
      </c>
      <c r="J7" s="2">
        <f>IF(ISNUMBER(A7),A7-WEEKDAY(A7,2)+1,"")</f>
        <v>46300</v>
      </c>
    </row>
    <row r="8" spans="1:10" x14ac:dyDescent="0.25">
      <c r="A8" s="2">
        <v>46303</v>
      </c>
      <c r="B8" s="3">
        <v>0.2881944444444444</v>
      </c>
      <c r="C8" t="str">
        <f>IF(ISNUMBER(B8),IF(B8&lt;0.5,"Morning","Evening"),"")</f>
        <v>Morning</v>
      </c>
      <c r="D8" s="4">
        <v>142</v>
      </c>
      <c r="E8" s="4">
        <v>91</v>
      </c>
      <c r="F8" s="4">
        <v>76</v>
      </c>
      <c r="G8" t="str">
        <f>IF(NOT(AND(ISNUMBER(D8),ISNUMBER(E8))),"",IF(OR(D8&gt;180,E8&gt;120),"Crisis: call doctor",IF(OR(D8&gt;=140,E8&gt;=90),"Stage 2",IF(OR(D8&gt;=130,E8&gt;=80),"Stage 1",IF(D8&gt;=120,"Elevated","Normal")))))</f>
        <v>Stage 2</v>
      </c>
      <c r="H8" t="s">
        <v>10</v>
      </c>
      <c r="I8" t="s">
        <v>14</v>
      </c>
      <c r="J8" s="2">
        <f>IF(ISNUMBER(A8),A8-WEEKDAY(A8,2)+1,"")</f>
        <v>46300</v>
      </c>
    </row>
    <row r="9" spans="1:10" x14ac:dyDescent="0.25">
      <c r="A9" s="2">
        <v>46303</v>
      </c>
      <c r="B9" s="3">
        <v>0.29305555555555557</v>
      </c>
      <c r="C9" t="str">
        <f>IF(ISNUMBER(B9),IF(B9&lt;0.5,"Morning","Evening"),"")</f>
        <v>Morning</v>
      </c>
      <c r="D9" s="4">
        <v>136</v>
      </c>
      <c r="E9" s="4">
        <v>87</v>
      </c>
      <c r="F9" s="4">
        <v>74</v>
      </c>
      <c r="G9" t="str">
        <f>IF(NOT(AND(ISNUMBER(D9),ISNUMBER(E9))),"",IF(OR(D9&gt;180,E9&gt;120),"Crisis: call doctor",IF(OR(D9&gt;=140,E9&gt;=90),"Stage 2",IF(OR(D9&gt;=130,E9&gt;=80),"Stage 1",IF(D9&gt;=120,"Elevated","Normal")))))</f>
        <v>Stage 1</v>
      </c>
      <c r="H9" t="s">
        <v>10</v>
      </c>
      <c r="I9" t="s">
        <v>15</v>
      </c>
      <c r="J9" s="2">
        <f>IF(ISNUMBER(A9),A9-WEEKDAY(A9,2)+1,"")</f>
        <v>46300</v>
      </c>
    </row>
    <row r="10" spans="1:10" x14ac:dyDescent="0.25">
      <c r="A10" s="2">
        <v>46303</v>
      </c>
      <c r="B10" s="3">
        <v>0.8819444444444444</v>
      </c>
      <c r="C10" t="str">
        <f>IF(ISNUMBER(B10),IF(B10&lt;0.5,"Morning","Evening"),"")</f>
        <v>Evening</v>
      </c>
      <c r="D10" s="4">
        <v>127</v>
      </c>
      <c r="E10" s="4">
        <v>81</v>
      </c>
      <c r="F10" s="4">
        <v>69</v>
      </c>
      <c r="G10" t="str">
        <f>IF(NOT(AND(ISNUMBER(D10),ISNUMBER(E10))),"",IF(OR(D10&gt;180,E10&gt;120),"Crisis: call doctor",IF(OR(D10&gt;=140,E10&gt;=90),"Stage 2",IF(OR(D10&gt;=130,E10&gt;=80),"Stage 1",IF(D10&gt;=120,"Elevated","Normal")))))</f>
        <v>Stage 1</v>
      </c>
      <c r="H10" t="s">
        <v>10</v>
      </c>
      <c r="J10" s="2">
        <f>IF(ISNUMBER(A10),A10-WEEKDAY(A10,2)+1,"")</f>
        <v>46300</v>
      </c>
    </row>
    <row r="11" spans="1:10" x14ac:dyDescent="0.25">
      <c r="A11" s="2">
        <v>46304</v>
      </c>
      <c r="B11" s="3">
        <v>0.3055555555555556</v>
      </c>
      <c r="C11" t="str">
        <f>IF(ISNUMBER(B11),IF(B11&lt;0.5,"Morning","Evening"),"")</f>
        <v>Morning</v>
      </c>
      <c r="D11" s="4">
        <v>133</v>
      </c>
      <c r="E11" s="4">
        <v>85</v>
      </c>
      <c r="F11" s="4">
        <v>72</v>
      </c>
      <c r="G11" t="str">
        <f>IF(NOT(AND(ISNUMBER(D11),ISNUMBER(E11))),"",IF(OR(D11&gt;180,E11&gt;120),"Crisis: call doctor",IF(OR(D11&gt;=140,E11&gt;=90),"Stage 2",IF(OR(D11&gt;=130,E11&gt;=80),"Stage 1",IF(D11&gt;=120,"Elevated","Normal")))))</f>
        <v>Stage 1</v>
      </c>
      <c r="H11" t="s">
        <v>10</v>
      </c>
      <c r="J11" s="2">
        <f>IF(ISNUMBER(A11),A11-WEEKDAY(A11,2)+1,"")</f>
        <v>46300</v>
      </c>
    </row>
    <row r="12" spans="1:10" x14ac:dyDescent="0.25">
      <c r="A12" s="2">
        <v>46304</v>
      </c>
      <c r="B12" s="3">
        <v>0.875</v>
      </c>
      <c r="C12" t="str">
        <f>IF(ISNUMBER(B12),IF(B12&lt;0.5,"Morning","Evening"),"")</f>
        <v>Evening</v>
      </c>
      <c r="D12" s="4">
        <v>126</v>
      </c>
      <c r="E12" s="4">
        <v>80</v>
      </c>
      <c r="F12" s="4">
        <v>67</v>
      </c>
      <c r="G12" t="str">
        <f>IF(NOT(AND(ISNUMBER(D12),ISNUMBER(E12))),"",IF(OR(D12&gt;180,E12&gt;120),"Crisis: call doctor",IF(OR(D12&gt;=140,E12&gt;=90),"Stage 2",IF(OR(D12&gt;=130,E12&gt;=80),"Stage 1",IF(D12&gt;=120,"Elevated","Normal")))))</f>
        <v>Stage 1</v>
      </c>
      <c r="H12" t="s">
        <v>10</v>
      </c>
      <c r="J12" s="2">
        <f>IF(ISNUMBER(A12),A12-WEEKDAY(A12,2)+1,"")</f>
        <v>46300</v>
      </c>
    </row>
    <row r="13" spans="1:10" x14ac:dyDescent="0.25">
      <c r="A13" s="2">
        <v>46305</v>
      </c>
      <c r="B13" s="3">
        <v>0.3541666666666667</v>
      </c>
      <c r="C13" t="str">
        <f>IF(ISNUMBER(B13),IF(B13&lt;0.5,"Morning","Evening"),"")</f>
        <v>Morning</v>
      </c>
      <c r="D13" s="4">
        <v>130</v>
      </c>
      <c r="E13" s="4">
        <v>84</v>
      </c>
      <c r="F13" s="4">
        <v>70</v>
      </c>
      <c r="G13" t="str">
        <f>IF(NOT(AND(ISNUMBER(D13),ISNUMBER(E13))),"",IF(OR(D13&gt;180,E13&gt;120),"Crisis: call doctor",IF(OR(D13&gt;=140,E13&gt;=90),"Stage 2",IF(OR(D13&gt;=130,E13&gt;=80),"Stage 1",IF(D13&gt;=120,"Elevated","Normal")))))</f>
        <v>Stage 1</v>
      </c>
      <c r="H13" t="s">
        <v>10</v>
      </c>
      <c r="I13" t="s">
        <v>16</v>
      </c>
      <c r="J13" s="2">
        <f>IF(ISNUMBER(A13),A13-WEEKDAY(A13,2)+1,"")</f>
        <v>46300</v>
      </c>
    </row>
    <row r="14" spans="1:10" x14ac:dyDescent="0.25">
      <c r="A14" s="2">
        <v>46305</v>
      </c>
      <c r="B14" s="3">
        <v>0.9027777777777778</v>
      </c>
      <c r="C14" t="str">
        <f>IF(ISNUMBER(B14),IF(B14&lt;0.5,"Morning","Evening"),"")</f>
        <v>Evening</v>
      </c>
      <c r="D14" s="4">
        <v>122</v>
      </c>
      <c r="E14" s="4">
        <v>78</v>
      </c>
      <c r="F14" s="4">
        <v>66</v>
      </c>
      <c r="G14" t="str">
        <f>IF(NOT(AND(ISNUMBER(D14),ISNUMBER(E14))),"",IF(OR(D14&gt;180,E14&gt;120),"Crisis: call doctor",IF(OR(D14&gt;=140,E14&gt;=90),"Stage 2",IF(OR(D14&gt;=130,E14&gt;=80),"Stage 1",IF(D14&gt;=120,"Elevated","Normal")))))</f>
        <v>Elevated</v>
      </c>
      <c r="H14" t="s">
        <v>10</v>
      </c>
      <c r="J14" s="2">
        <f>IF(ISNUMBER(A14),A14-WEEKDAY(A14,2)+1,"")</f>
        <v>46300</v>
      </c>
    </row>
    <row r="15" spans="1:10" x14ac:dyDescent="0.25">
      <c r="A15" s="2">
        <v>46306</v>
      </c>
      <c r="B15" s="3">
        <v>0.3645833333333333</v>
      </c>
      <c r="C15" t="str">
        <f>IF(ISNUMBER(B15),IF(B15&lt;0.5,"Morning","Evening"),"")</f>
        <v>Morning</v>
      </c>
      <c r="D15" s="4">
        <v>128</v>
      </c>
      <c r="E15" s="4">
        <v>82</v>
      </c>
      <c r="F15" s="4">
        <v>69</v>
      </c>
      <c r="G15" t="str">
        <f>IF(NOT(AND(ISNUMBER(D15),ISNUMBER(E15))),"",IF(OR(D15&gt;180,E15&gt;120),"Crisis: call doctor",IF(OR(D15&gt;=140,E15&gt;=90),"Stage 2",IF(OR(D15&gt;=130,E15&gt;=80),"Stage 1",IF(D15&gt;=120,"Elevated","Normal")))))</f>
        <v>Stage 1</v>
      </c>
      <c r="H15" t="s">
        <v>10</v>
      </c>
      <c r="J15" s="2">
        <f>IF(ISNUMBER(A15),A15-WEEKDAY(A15,2)+1,"")</f>
        <v>46300</v>
      </c>
    </row>
    <row r="16" spans="1:10" x14ac:dyDescent="0.25">
      <c r="A16" s="2">
        <v>46306</v>
      </c>
      <c r="B16" s="3">
        <v>0.8854166666666666</v>
      </c>
      <c r="C16" t="str">
        <f>IF(ISNUMBER(B16),IF(B16&lt;0.5,"Morning","Evening"),"")</f>
        <v>Evening</v>
      </c>
      <c r="D16" s="4">
        <v>121</v>
      </c>
      <c r="E16" s="4">
        <v>77</v>
      </c>
      <c r="F16" s="4">
        <v>65</v>
      </c>
      <c r="G16" t="str">
        <f>IF(NOT(AND(ISNUMBER(D16),ISNUMBER(E16))),"",IF(OR(D16&gt;180,E16&gt;120),"Crisis: call doctor",IF(OR(D16&gt;=140,E16&gt;=90),"Stage 2",IF(OR(D16&gt;=130,E16&gt;=80),"Stage 1",IF(D16&gt;=120,"Elevated","Normal")))))</f>
        <v>Elevated</v>
      </c>
      <c r="H16" t="s">
        <v>10</v>
      </c>
      <c r="I16" t="s">
        <v>17</v>
      </c>
      <c r="J16" s="2">
        <f>IF(ISNUMBER(A16),A16-WEEKDAY(A16,2)+1,"")</f>
        <v>46300</v>
      </c>
    </row>
    <row r="17" spans="1:10" x14ac:dyDescent="0.25">
      <c r="A17" s="2">
        <v>46307</v>
      </c>
      <c r="B17" s="3">
        <v>0.2986111111111111</v>
      </c>
      <c r="C17" t="str">
        <f>IF(ISNUMBER(B17),IF(B17&lt;0.5,"Morning","Evening"),"")</f>
        <v>Morning</v>
      </c>
      <c r="D17" s="4">
        <v>131</v>
      </c>
      <c r="E17" s="4">
        <v>83</v>
      </c>
      <c r="F17" s="4">
        <v>71</v>
      </c>
      <c r="G17" t="str">
        <f>IF(NOT(AND(ISNUMBER(D17),ISNUMBER(E17))),"",IF(OR(D17&gt;180,E17&gt;120),"Crisis: call doctor",IF(OR(D17&gt;=140,E17&gt;=90),"Stage 2",IF(OR(D17&gt;=130,E17&gt;=80),"Stage 1",IF(D17&gt;=120,"Elevated","Normal")))))</f>
        <v>Stage 1</v>
      </c>
      <c r="H17" t="s">
        <v>10</v>
      </c>
      <c r="J17" s="2">
        <f>IF(ISNUMBER(A17),A17-WEEKDAY(A17,2)+1,"")</f>
        <v>46307</v>
      </c>
    </row>
    <row r="18" spans="1:10" x14ac:dyDescent="0.25">
      <c r="A18" s="2">
        <v>46307</v>
      </c>
      <c r="B18" s="3">
        <v>0.875</v>
      </c>
      <c r="C18" t="str">
        <f>IF(ISNUMBER(B18),IF(B18&lt;0.5,"Morning","Evening"),"")</f>
        <v>Evening</v>
      </c>
      <c r="D18" s="4">
        <v>125</v>
      </c>
      <c r="E18" s="4">
        <v>79</v>
      </c>
      <c r="F18" s="4">
        <v>67</v>
      </c>
      <c r="G18" t="str">
        <f>IF(NOT(AND(ISNUMBER(D18),ISNUMBER(E18))),"",IF(OR(D18&gt;180,E18&gt;120),"Crisis: call doctor",IF(OR(D18&gt;=140,E18&gt;=90),"Stage 2",IF(OR(D18&gt;=130,E18&gt;=80),"Stage 1",IF(D18&gt;=120,"Elevated","Normal")))))</f>
        <v>Elevated</v>
      </c>
      <c r="H18" t="s">
        <v>10</v>
      </c>
      <c r="J18" s="2">
        <f>IF(ISNUMBER(A18),A18-WEEKDAY(A18,2)+1,"")</f>
        <v>46307</v>
      </c>
    </row>
    <row r="19" spans="1:10" x14ac:dyDescent="0.25">
      <c r="A19" s="2">
        <v>46308</v>
      </c>
      <c r="B19" s="3">
        <v>0.2951388888888889</v>
      </c>
      <c r="C19" t="str">
        <f>IF(ISNUMBER(B19),IF(B19&lt;0.5,"Morning","Evening"),"")</f>
        <v>Morning</v>
      </c>
      <c r="D19" s="4">
        <v>127</v>
      </c>
      <c r="E19" s="4">
        <v>81</v>
      </c>
      <c r="F19" s="4">
        <v>70</v>
      </c>
      <c r="G19" t="str">
        <f>IF(NOT(AND(ISNUMBER(D19),ISNUMBER(E19))),"",IF(OR(D19&gt;180,E19&gt;120),"Crisis: call doctor",IF(OR(D19&gt;=140,E19&gt;=90),"Stage 2",IF(OR(D19&gt;=130,E19&gt;=80),"Stage 1",IF(D19&gt;=120,"Elevated","Normal")))))</f>
        <v>Stage 1</v>
      </c>
      <c r="H19" t="s">
        <v>10</v>
      </c>
      <c r="J19" s="2">
        <f>IF(ISNUMBER(A19),A19-WEEKDAY(A19,2)+1,"")</f>
        <v>46307</v>
      </c>
    </row>
    <row r="20" spans="1:10" x14ac:dyDescent="0.25">
      <c r="A20" s="2">
        <v>46308</v>
      </c>
      <c r="B20" s="3">
        <v>0.8715277777777778</v>
      </c>
      <c r="C20" t="str">
        <f>IF(ISNUMBER(B20),IF(B20&lt;0.5,"Morning","Evening"),"")</f>
        <v>Evening</v>
      </c>
      <c r="D20" s="4">
        <v>118</v>
      </c>
      <c r="E20" s="4">
        <v>76</v>
      </c>
      <c r="F20" s="4">
        <v>64</v>
      </c>
      <c r="G20" t="str">
        <f>IF(NOT(AND(ISNUMBER(D20),ISNUMBER(E20))),"",IF(OR(D20&gt;180,E20&gt;120),"Crisis: call doctor",IF(OR(D20&gt;=140,E20&gt;=90),"Stage 2",IF(OR(D20&gt;=130,E20&gt;=80),"Stage 1",IF(D20&gt;=120,"Elevated","Normal")))))</f>
        <v>Normal</v>
      </c>
      <c r="H20" t="s">
        <v>10</v>
      </c>
      <c r="I20" t="s">
        <v>18</v>
      </c>
      <c r="J20" s="2">
        <f>IF(ISNUMBER(A20),A20-WEEKDAY(A20,2)+1,"")</f>
        <v>46307</v>
      </c>
    </row>
    <row r="21" spans="1:10" x14ac:dyDescent="0.25">
      <c r="A21" s="2">
        <v>46309</v>
      </c>
      <c r="B21" s="3">
        <v>0.3020833333333333</v>
      </c>
      <c r="C21" t="str">
        <f>IF(ISNUMBER(B21),IF(B21&lt;0.5,"Morning","Evening"),"")</f>
        <v>Morning</v>
      </c>
      <c r="D21" s="4">
        <v>129</v>
      </c>
      <c r="E21" s="4">
        <v>82</v>
      </c>
      <c r="F21" s="4">
        <v>71</v>
      </c>
      <c r="G21" t="str">
        <f>IF(NOT(AND(ISNUMBER(D21),ISNUMBER(E21))),"",IF(OR(D21&gt;180,E21&gt;120),"Crisis: call doctor",IF(OR(D21&gt;=140,E21&gt;=90),"Stage 2",IF(OR(D21&gt;=130,E21&gt;=80),"Stage 1",IF(D21&gt;=120,"Elevated","Normal")))))</f>
        <v>Stage 1</v>
      </c>
      <c r="H21" t="s">
        <v>10</v>
      </c>
      <c r="J21" s="2">
        <f>IF(ISNUMBER(A21),A21-WEEKDAY(A21,2)+1,"")</f>
        <v>46307</v>
      </c>
    </row>
    <row r="22" spans="1:10" x14ac:dyDescent="0.25">
      <c r="A22" s="2">
        <v>46309</v>
      </c>
      <c r="B22" s="3">
        <v>0.8784722222222222</v>
      </c>
      <c r="C22" t="str">
        <f>IF(ISNUMBER(B22),IF(B22&lt;0.5,"Morning","Evening"),"")</f>
        <v>Evening</v>
      </c>
      <c r="D22" s="4">
        <v>123</v>
      </c>
      <c r="E22" s="4">
        <v>78</v>
      </c>
      <c r="F22" s="4">
        <v>66</v>
      </c>
      <c r="G22" t="str">
        <f>IF(NOT(AND(ISNUMBER(D22),ISNUMBER(E22))),"",IF(OR(D22&gt;180,E22&gt;120),"Crisis: call doctor",IF(OR(D22&gt;=140,E22&gt;=90),"Stage 2",IF(OR(D22&gt;=130,E22&gt;=80),"Stage 1",IF(D22&gt;=120,"Elevated","Normal")))))</f>
        <v>Elevated</v>
      </c>
      <c r="H22" t="s">
        <v>10</v>
      </c>
      <c r="J22" s="2">
        <f>IF(ISNUMBER(A22),A22-WEEKDAY(A22,2)+1,"")</f>
        <v>46307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0" customWidth="1"/>
    <col min="3" max="3" width="13" customWidth="1"/>
    <col min="4" max="4" width="14" customWidth="1"/>
    <col min="5" max="5" width="11" customWidth="1"/>
    <col min="6" max="6" width="20" customWidth="1"/>
    <col min="7" max="7" width="15" customWidth="1"/>
  </cols>
  <sheetData>
    <row r="1" spans="1:7" s="1" customFormat="1" x14ac:dyDescent="0.25">
      <c r="A1" s="1" t="s">
        <v>9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s="2">
        <v>46300</v>
      </c>
      <c r="B2" s="4">
        <f>COUNTIFS('BP Log'!J:J,A2)</f>
        <v>15</v>
      </c>
      <c r="C2" s="4">
        <f>IF(B2=0,"",ROUND(AVERAGEIFS('BP Log'!D:D,'BP Log'!J:J,A2),0))</f>
        <v>130</v>
      </c>
      <c r="D2" s="4">
        <f>IF(B2=0,"",ROUND(AVERAGEIFS('BP Log'!E:E,'BP Log'!J:J,A2),0))</f>
        <v>83</v>
      </c>
      <c r="E2" s="4">
        <f>IF(B2=0,"",ROUND(AVERAGEIFS('BP Log'!F:F,'BP Log'!J:J,A2),0))</f>
        <v>70</v>
      </c>
      <c r="F2" t="str">
        <f>IF(B2=0,"",IF(OR(C2&gt;180,D2&gt;120),"Crisis: call doctor",IF(OR(C2&gt;=140,D2&gt;=90),"Stage 2",IF(OR(C2&gt;=130,D2&gt;=80),"Stage 1",IF(C2&gt;=120,"Elevated","Normal")))))</f>
        <v>Stage 1</v>
      </c>
      <c r="G2" s="4"/>
    </row>
    <row r="3" spans="1:7" x14ac:dyDescent="0.25">
      <c r="A3" s="2">
        <f>A2+7</f>
        <v>46307</v>
      </c>
      <c r="B3" s="4">
        <f>COUNTIFS('BP Log'!J:J,A3)</f>
        <v>6</v>
      </c>
      <c r="C3" s="4">
        <f>IF(B3=0,"",ROUND(AVERAGEIFS('BP Log'!D:D,'BP Log'!J:J,A3),0))</f>
        <v>126</v>
      </c>
      <c r="D3" s="4">
        <f>IF(B3=0,"",ROUND(AVERAGEIFS('BP Log'!E:E,'BP Log'!J:J,A3),0))</f>
        <v>80</v>
      </c>
      <c r="E3" s="4">
        <f>IF(B3=0,"",ROUND(AVERAGEIFS('BP Log'!F:F,'BP Log'!J:J,A3),0))</f>
        <v>68</v>
      </c>
      <c r="F3" t="str">
        <f>IF(B3=0,"",IF(OR(C3&gt;180,D3&gt;120),"Crisis: call doctor",IF(OR(C3&gt;=140,D3&gt;=90),"Stage 2",IF(OR(C3&gt;=130,D3&gt;=80),"Stage 1",IF(C3&gt;=120,"Elevated","Normal")))))</f>
        <v>Stage 1</v>
      </c>
      <c r="G3" s="4">
        <f>IF(AND(B3&gt;0,B2&gt;0),C3-C2,"")</f>
        <v>-4</v>
      </c>
    </row>
    <row r="4" spans="1:7" x14ac:dyDescent="0.25">
      <c r="A4" s="2">
        <f>A3+7</f>
        <v>46314</v>
      </c>
      <c r="B4" s="4">
        <f>COUNTIFS('BP Log'!J:J,A4)</f>
        <v>0</v>
      </c>
      <c r="C4" s="4" t="str">
        <f>IF(B4=0,"",ROUND(AVERAGEIFS('BP Log'!D:D,'BP Log'!J:J,A4),0))</f>
        <v/>
      </c>
      <c r="D4" s="4" t="str">
        <f>IF(B4=0,"",ROUND(AVERAGEIFS('BP Log'!E:E,'BP Log'!J:J,A4),0))</f>
        <v/>
      </c>
      <c r="E4" s="4" t="str">
        <f>IF(B4=0,"",ROUND(AVERAGEIFS('BP Log'!F:F,'BP Log'!J:J,A4),0))</f>
        <v/>
      </c>
      <c r="F4" t="str">
        <f>IF(B4=0,"",IF(OR(C4&gt;180,D4&gt;120),"Crisis: call doctor",IF(OR(C4&gt;=140,D4&gt;=90),"Stage 2",IF(OR(C4&gt;=130,D4&gt;=80),"Stage 1",IF(C4&gt;=120,"Elevated","Normal")))))</f>
        <v/>
      </c>
      <c r="G4" s="4" t="str">
        <f>IF(AND(B4&gt;0,B3&gt;0),C4-C3,"")</f>
        <v/>
      </c>
    </row>
    <row r="5" spans="1:7" x14ac:dyDescent="0.25">
      <c r="A5" s="2">
        <f>A4+7</f>
        <v>46321</v>
      </c>
      <c r="B5" s="4">
        <f>COUNTIFS('BP Log'!J:J,A5)</f>
        <v>0</v>
      </c>
      <c r="C5" s="4" t="str">
        <f>IF(B5=0,"",ROUND(AVERAGEIFS('BP Log'!D:D,'BP Log'!J:J,A5),0))</f>
        <v/>
      </c>
      <c r="D5" s="4" t="str">
        <f>IF(B5=0,"",ROUND(AVERAGEIFS('BP Log'!E:E,'BP Log'!J:J,A5),0))</f>
        <v/>
      </c>
      <c r="E5" s="4" t="str">
        <f>IF(B5=0,"",ROUND(AVERAGEIFS('BP Log'!F:F,'BP Log'!J:J,A5),0))</f>
        <v/>
      </c>
      <c r="F5" t="str">
        <f>IF(B5=0,"",IF(OR(C5&gt;180,D5&gt;120),"Crisis: call doctor",IF(OR(C5&gt;=140,D5&gt;=90),"Stage 2",IF(OR(C5&gt;=130,D5&gt;=80),"Stage 1",IF(C5&gt;=120,"Elevated","Normal")))))</f>
        <v/>
      </c>
      <c r="G5" s="4" t="str">
        <f>IF(AND(B5&gt;0,B4&gt;0),C5-C4,"")</f>
        <v/>
      </c>
    </row>
    <row r="6" spans="1:7" x14ac:dyDescent="0.25">
      <c r="A6" s="2">
        <f>A5+7</f>
        <v>46328</v>
      </c>
      <c r="B6" s="4">
        <f>COUNTIFS('BP Log'!J:J,A6)</f>
        <v>0</v>
      </c>
      <c r="C6" s="4" t="str">
        <f>IF(B6=0,"",ROUND(AVERAGEIFS('BP Log'!D:D,'BP Log'!J:J,A6),0))</f>
        <v/>
      </c>
      <c r="D6" s="4" t="str">
        <f>IF(B6=0,"",ROUND(AVERAGEIFS('BP Log'!E:E,'BP Log'!J:J,A6),0))</f>
        <v/>
      </c>
      <c r="E6" s="4" t="str">
        <f>IF(B6=0,"",ROUND(AVERAGEIFS('BP Log'!F:F,'BP Log'!J:J,A6),0))</f>
        <v/>
      </c>
      <c r="F6" t="str">
        <f>IF(B6=0,"",IF(OR(C6&gt;180,D6&gt;120),"Crisis: call doctor",IF(OR(C6&gt;=140,D6&gt;=90),"Stage 2",IF(OR(C6&gt;=130,D6&gt;=80),"Stage 1",IF(C6&gt;=120,"Elevated","Normal")))))</f>
        <v/>
      </c>
      <c r="G6" s="4" t="str">
        <f>IF(AND(B6&gt;0,B5&gt;0),C6-C5,"")</f>
        <v/>
      </c>
    </row>
    <row r="7" spans="1:7" x14ac:dyDescent="0.25">
      <c r="A7" s="2">
        <f>A6+7</f>
        <v>46335</v>
      </c>
      <c r="B7" s="4">
        <f>COUNTIFS('BP Log'!J:J,A7)</f>
        <v>0</v>
      </c>
      <c r="C7" s="4" t="str">
        <f>IF(B7=0,"",ROUND(AVERAGEIFS('BP Log'!D:D,'BP Log'!J:J,A7),0))</f>
        <v/>
      </c>
      <c r="D7" s="4" t="str">
        <f>IF(B7=0,"",ROUND(AVERAGEIFS('BP Log'!E:E,'BP Log'!J:J,A7),0))</f>
        <v/>
      </c>
      <c r="E7" s="4" t="str">
        <f>IF(B7=0,"",ROUND(AVERAGEIFS('BP Log'!F:F,'BP Log'!J:J,A7),0))</f>
        <v/>
      </c>
      <c r="F7" t="str">
        <f>IF(B7=0,"",IF(OR(C7&gt;180,D7&gt;120),"Crisis: call doctor",IF(OR(C7&gt;=140,D7&gt;=90),"Stage 2",IF(OR(C7&gt;=130,D7&gt;=80),"Stage 1",IF(C7&gt;=120,"Elevated","Normal")))))</f>
        <v/>
      </c>
      <c r="G7" s="4" t="str">
        <f>IF(AND(B7&gt;0,B6&gt;0),C7-C6,"")</f>
        <v/>
      </c>
    </row>
    <row r="8" spans="1:7" x14ac:dyDescent="0.25">
      <c r="A8" s="2">
        <f>A7+7</f>
        <v>46342</v>
      </c>
      <c r="B8" s="4">
        <f>COUNTIFS('BP Log'!J:J,A8)</f>
        <v>0</v>
      </c>
      <c r="C8" s="4" t="str">
        <f>IF(B8=0,"",ROUND(AVERAGEIFS('BP Log'!D:D,'BP Log'!J:J,A8),0))</f>
        <v/>
      </c>
      <c r="D8" s="4" t="str">
        <f>IF(B8=0,"",ROUND(AVERAGEIFS('BP Log'!E:E,'BP Log'!J:J,A8),0))</f>
        <v/>
      </c>
      <c r="E8" s="4" t="str">
        <f>IF(B8=0,"",ROUND(AVERAGEIFS('BP Log'!F:F,'BP Log'!J:J,A8),0))</f>
        <v/>
      </c>
      <c r="F8" t="str">
        <f>IF(B8=0,"",IF(OR(C8&gt;180,D8&gt;120),"Crisis: call doctor",IF(OR(C8&gt;=140,D8&gt;=90),"Stage 2",IF(OR(C8&gt;=130,D8&gt;=80),"Stage 1",IF(C8&gt;=120,"Elevated","Normal")))))</f>
        <v/>
      </c>
      <c r="G8" s="4" t="str">
        <f>IF(AND(B8&gt;0,B7&gt;0),C8-C7,"")</f>
        <v/>
      </c>
    </row>
    <row r="9" spans="1:7" x14ac:dyDescent="0.25">
      <c r="A9" s="2">
        <f>A8+7</f>
        <v>46349</v>
      </c>
      <c r="B9" s="4">
        <f>COUNTIFS('BP Log'!J:J,A9)</f>
        <v>0</v>
      </c>
      <c r="C9" s="4" t="str">
        <f>IF(B9=0,"",ROUND(AVERAGEIFS('BP Log'!D:D,'BP Log'!J:J,A9),0))</f>
        <v/>
      </c>
      <c r="D9" s="4" t="str">
        <f>IF(B9=0,"",ROUND(AVERAGEIFS('BP Log'!E:E,'BP Log'!J:J,A9),0))</f>
        <v/>
      </c>
      <c r="E9" s="4" t="str">
        <f>IF(B9=0,"",ROUND(AVERAGEIFS('BP Log'!F:F,'BP Log'!J:J,A9),0))</f>
        <v/>
      </c>
      <c r="F9" t="str">
        <f>IF(B9=0,"",IF(OR(C9&gt;180,D9&gt;120),"Crisis: call doctor",IF(OR(C9&gt;=140,D9&gt;=90),"Stage 2",IF(OR(C9&gt;=130,D9&gt;=80),"Stage 1",IF(C9&gt;=120,"Elevated","Normal")))))</f>
        <v/>
      </c>
      <c r="G9" s="4" t="str">
        <f>IF(AND(B9&gt;0,B8&gt;0),C9-C8,"")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10" customWidth="1"/>
    <col min="4" max="4" width="11" customWidth="1"/>
    <col min="5" max="5" width="8" customWidth="1"/>
  </cols>
  <sheetData>
    <row r="1" spans="1:5" s="1" customFormat="1" x14ac:dyDescent="0.25">
      <c r="A1" s="1" t="s">
        <v>25</v>
      </c>
      <c r="B1" s="1" t="s">
        <v>19</v>
      </c>
      <c r="C1" s="1" t="s">
        <v>26</v>
      </c>
      <c r="D1" s="1" t="s">
        <v>27</v>
      </c>
      <c r="E1" s="1" t="s">
        <v>5</v>
      </c>
    </row>
    <row r="2" spans="1:5" x14ac:dyDescent="0.25">
      <c r="A2" t="s">
        <v>28</v>
      </c>
      <c r="B2" s="4">
        <f>COUNT('BP Log'!D2:D1000)</f>
        <v>21</v>
      </c>
      <c r="C2" s="4">
        <f>IF(B2=0,"",ROUND(AVERAGE('BP Log'!D2:D1000),0))</f>
        <v>129</v>
      </c>
      <c r="D2" s="4">
        <f>IF(B2=0,"",ROUND(AVERAGE('BP Log'!E2:E1000),0))</f>
        <v>82</v>
      </c>
      <c r="E2" s="4">
        <f>IF(B2=0,"",ROUND(AVERAGE('BP Log'!F2:F1000),0))</f>
        <v>69</v>
      </c>
    </row>
    <row r="3" spans="1:5" x14ac:dyDescent="0.25">
      <c r="A3" t="s">
        <v>29</v>
      </c>
      <c r="B3" s="4">
        <f>COUNTIFS('BP Log'!C2:C1000,"Morning")</f>
        <v>11</v>
      </c>
      <c r="C3" s="4">
        <f>IF(B3=0,"",ROUND(AVERAGEIFS('BP Log'!D2:D1000,'BP Log'!C2:C1000,"Morning"),0))</f>
        <v>132</v>
      </c>
      <c r="D3" s="4">
        <f>IF(B3=0,"",ROUND(AVERAGEIFS('BP Log'!E2:E1000,'BP Log'!C2:C1000,"Morning"),0))</f>
        <v>85</v>
      </c>
      <c r="E3" s="4">
        <f>IF(B3=0,"",ROUND(AVERAGEIFS('BP Log'!F2:F1000,'BP Log'!C2:C1000,"Morning"),0))</f>
        <v>72</v>
      </c>
    </row>
    <row r="4" spans="1:5" x14ac:dyDescent="0.25">
      <c r="A4" t="s">
        <v>30</v>
      </c>
      <c r="B4" s="4">
        <f>COUNTIFS('BP Log'!C2:C1000,"Evening")</f>
        <v>10</v>
      </c>
      <c r="C4" s="4">
        <f>IF(B4=0,"",ROUND(AVERAGEIFS('BP Log'!D2:D1000,'BP Log'!C2:C1000,"Evening"),0))</f>
        <v>125</v>
      </c>
      <c r="D4" s="4">
        <f>IF(B4=0,"",ROUND(AVERAGEIFS('BP Log'!E2:E1000,'BP Log'!C2:C1000,"Evening"),0))</f>
        <v>79</v>
      </c>
      <c r="E4" s="4">
        <f>IF(B4=0,"",ROUND(AVERAGEIFS('BP Log'!F2:F1000,'BP Log'!C2:C1000,"Evening"),0))</f>
        <v>67</v>
      </c>
    </row>
    <row r="5" spans="1:5" x14ac:dyDescent="0.25">
      <c r="A5" t="s">
        <v>31</v>
      </c>
      <c r="B5" s="4"/>
      <c r="C5" s="4">
        <f>IF(B2=0,"",MAX('BP Log'!D2:D1000))</f>
        <v>142</v>
      </c>
      <c r="D5" s="4">
        <f>IF(B2=0,"",MAX('BP Log'!E2:E1000))</f>
        <v>91</v>
      </c>
      <c r="E5" s="4">
        <f>IF(B2=0,"",MAX('BP Log'!F2:F1000))</f>
        <v>76</v>
      </c>
    </row>
    <row r="6" spans="1:5" x14ac:dyDescent="0.25">
      <c r="A6" t="s">
        <v>32</v>
      </c>
      <c r="B6" s="4"/>
      <c r="C6" s="4">
        <f>IF(B2=0,"",MIN('BP Log'!D2:D1000))</f>
        <v>118</v>
      </c>
      <c r="D6" s="4">
        <f>IF(B2=0,"",MIN('BP Log'!E2:E1000))</f>
        <v>76</v>
      </c>
      <c r="E6" s="4">
        <f>IF(B2=0,"",MIN('BP Log'!F2:F1000))</f>
        <v>64</v>
      </c>
    </row>
    <row r="7" spans="1:5" x14ac:dyDescent="0.25">
      <c r="A7" t="s">
        <v>33</v>
      </c>
      <c r="B7" s="4"/>
      <c r="C7" s="4" t="str">
        <f>IF(B2=0,"",IF(OR(C2&gt;180,D2&gt;120),"Crisis: call doctor",IF(OR(C2&gt;=140,D2&gt;=90),"Stage 2",IF(OR(C2&gt;=130,D2&gt;=80),"Stage 1",IF(C2&gt;=120,"Elevated","Normal")))))</f>
        <v>Stage 1</v>
      </c>
      <c r="D7" s="4"/>
      <c r="E7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22" customWidth="1"/>
    <col min="4" max="4" width="13" customWidth="1"/>
  </cols>
  <sheetData>
    <row r="1" spans="1:5" s="1" customFormat="1" x14ac:dyDescent="0.25">
      <c r="A1" s="1" t="s">
        <v>6</v>
      </c>
      <c r="B1" s="1" t="s">
        <v>3</v>
      </c>
      <c r="C1" s="1" t="s">
        <v>4</v>
      </c>
      <c r="D1" s="1" t="s">
        <v>34</v>
      </c>
      <c r="E1" s="1" t="s">
        <v>35</v>
      </c>
    </row>
    <row r="2" spans="1:5" x14ac:dyDescent="0.25">
      <c r="A2" t="s">
        <v>36</v>
      </c>
      <c r="B2" t="s">
        <v>37</v>
      </c>
      <c r="C2" t="s">
        <v>38</v>
      </c>
      <c r="D2" s="4">
        <f>COUNTIF('BP Log'!G2:G1000,A2)</f>
        <v>1</v>
      </c>
      <c r="E2" s="5">
        <f>IF(SUM(D$2:D$6)=0,0,D2/SUM(D$2:D$6))</f>
        <v>0.047619047619047616</v>
      </c>
    </row>
    <row r="3" spans="1:5" x14ac:dyDescent="0.25">
      <c r="A3" t="s">
        <v>39</v>
      </c>
      <c r="B3" t="s">
        <v>40</v>
      </c>
      <c r="C3" t="s">
        <v>38</v>
      </c>
      <c r="D3" s="4">
        <f>COUNTIF('BP Log'!G2:G1000,A3)</f>
        <v>5</v>
      </c>
      <c r="E3" s="5">
        <f>IF(SUM(D$2:D$6)=0,0,D3/SUM(D$2:D$6))</f>
        <v>0.23809523809523808</v>
      </c>
    </row>
    <row r="4" spans="1:5" x14ac:dyDescent="0.25">
      <c r="A4" t="s">
        <v>41</v>
      </c>
      <c r="B4" t="s">
        <v>42</v>
      </c>
      <c r="C4" t="s">
        <v>43</v>
      </c>
      <c r="D4" s="4">
        <f>COUNTIF('BP Log'!G2:G1000,A4)</f>
        <v>14</v>
      </c>
      <c r="E4" s="5">
        <f>IF(SUM(D$2:D$6)=0,0,D4/SUM(D$2:D$6))</f>
        <v>0.6666666666666666</v>
      </c>
    </row>
    <row r="5" spans="1:5" x14ac:dyDescent="0.25">
      <c r="A5" t="s">
        <v>44</v>
      </c>
      <c r="B5" t="s">
        <v>45</v>
      </c>
      <c r="C5" t="s">
        <v>46</v>
      </c>
      <c r="D5" s="4">
        <f>COUNTIF('BP Log'!G2:G1000,A5)</f>
        <v>1</v>
      </c>
      <c r="E5" s="5">
        <f>IF(SUM(D$2:D$6)=0,0,D5/SUM(D$2:D$6))</f>
        <v>0.047619047619047616</v>
      </c>
    </row>
    <row r="6" spans="1:5" x14ac:dyDescent="0.25">
      <c r="A6" t="s">
        <v>47</v>
      </c>
      <c r="B6" t="s">
        <v>48</v>
      </c>
      <c r="C6" t="s">
        <v>49</v>
      </c>
      <c r="D6" s="4">
        <f>COUNTIF('BP Log'!G2:G1000,A6)</f>
        <v>0</v>
      </c>
      <c r="E6" s="5">
        <f>IF(SUM(D$2:D$6)=0,0,D6/SUM(D$2:D$6))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BP Log</vt:lpstr>
      <vt:lpstr>Weekly Averages</vt:lpstr>
      <vt:lpstr>Summary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Blood Pressure Log</dc:title>
  <dc:subject/>
  <dc:description/>
  <cp:keywords/>
  <cp:category/>
  <cp:lastModifiedBy>Unknown</cp:lastModifiedBy>
  <dcterms:created xsi:type="dcterms:W3CDTF">2026-10-18T23:17:05Z</dcterms:created>
  <dcterms:modified xsi:type="dcterms:W3CDTF">2026-10-18T23:17:05Z</dcterms:modified>
</cp:coreProperties>
</file>