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l Log" state="visible" r:id="rId4"/>
    <sheet sheetId="2" name="By Day" state="visible" r:id="rId5"/>
    <sheet sheetId="3" name="Summary" state="visible" r:id="rId6"/>
  </sheets>
  <calcPr calcId="171027"/>
</workbook>
</file>

<file path=xl/sharedStrings.xml><?xml version="1.0" encoding="utf-8"?>
<sst xmlns="http://schemas.openxmlformats.org/spreadsheetml/2006/main" count="153" uniqueCount="98">
  <si>
    <t>Date</t>
  </si>
  <si>
    <t>Time</t>
  </si>
  <si>
    <t>Direction</t>
  </si>
  <si>
    <t>Name</t>
  </si>
  <si>
    <t>Company</t>
  </si>
  <si>
    <t>Phone</t>
  </si>
  <si>
    <t>Reason</t>
  </si>
  <si>
    <t>Notes</t>
  </si>
  <si>
    <t>Minutes</t>
  </si>
  <si>
    <t>Follow-up</t>
  </si>
  <si>
    <t>Follow-up by</t>
  </si>
  <si>
    <t>Done</t>
  </si>
  <si>
    <t>Follow-up status</t>
  </si>
  <si>
    <t>Incoming</t>
  </si>
  <si>
    <t>Linda Carter</t>
  </si>
  <si>
    <t>(614) 555-0142</t>
  </si>
  <si>
    <t>No heat</t>
  </si>
  <si>
    <t>Furnace won't start. Booked a tech for 1 pm today.</t>
  </si>
  <si>
    <t>Outgoing</t>
  </si>
  <si>
    <t>Ray Supply Co.</t>
  </si>
  <si>
    <t>(614) 555-0187</t>
  </si>
  <si>
    <t>Parts order</t>
  </si>
  <si>
    <t>Ordered 2 igniters and a blower motor. Delivery Wednesday.</t>
  </si>
  <si>
    <t>Confirm the parts arrived</t>
  </si>
  <si>
    <t>Missed</t>
  </si>
  <si>
    <t>Unknown caller</t>
  </si>
  <si>
    <t>(380) 555-0113</t>
  </si>
  <si>
    <t>No voicemail.</t>
  </si>
  <si>
    <t>Call back once</t>
  </si>
  <si>
    <t>Tom Becker</t>
  </si>
  <si>
    <t>Becker Dental</t>
  </si>
  <si>
    <t>(614) 555-0166</t>
  </si>
  <si>
    <t>Quote request</t>
  </si>
  <si>
    <t>Wants a quote for a new rooftop unit for the office.</t>
  </si>
  <si>
    <t>Send the rooftop unit quote</t>
  </si>
  <si>
    <t>Job follow-up</t>
  </si>
  <si>
    <t>Checked the furnace is running. Happy with the visit.</t>
  </si>
  <si>
    <t>Grace Liu</t>
  </si>
  <si>
    <t>(614) 555-0121</t>
  </si>
  <si>
    <t>Maintenance plan</t>
  </si>
  <si>
    <t>Asked about the yearly tune-up plan. Sent the price sheet.</t>
  </si>
  <si>
    <t>Call back to book if she signs up</t>
  </si>
  <si>
    <t>Mark Ellis</t>
  </si>
  <si>
    <t>Ellis Property Mgmt</t>
  </si>
  <si>
    <t>(614) 555-0194</t>
  </si>
  <si>
    <t>Billing question</t>
  </si>
  <si>
    <t>Thinks invoice 2291 was charged twice.</t>
  </si>
  <si>
    <t>Check invoice 2291 with accounts</t>
  </si>
  <si>
    <t>Sarah Novak</t>
  </si>
  <si>
    <t>(380) 555-0158</t>
  </si>
  <si>
    <t>Appointment reminder</t>
  </si>
  <si>
    <t>Left a voicemail about Thursday's 9 am visit.</t>
  </si>
  <si>
    <t>Voicemail: wants to sign up for the tune-up plan.</t>
  </si>
  <si>
    <t>Call back to book the tune-up</t>
  </si>
  <si>
    <t>Ahmed Saleh</t>
  </si>
  <si>
    <t>(614) 555-0177</t>
  </si>
  <si>
    <t>AC noise</t>
  </si>
  <si>
    <t>Outdoor unit rattling. Booked for Friday morning.</t>
  </si>
  <si>
    <t>Booking</t>
  </si>
  <si>
    <t>Booked her tune-up for Nov 12. Card on file.</t>
  </si>
  <si>
    <t>Dana Whitfield</t>
  </si>
  <si>
    <t>City Permits Office</t>
  </si>
  <si>
    <t>(614) 555-0100</t>
  </si>
  <si>
    <t>Permit</t>
  </si>
  <si>
    <t>Permit for the Oak St install is approved. Pick up at the counter.</t>
  </si>
  <si>
    <t>Pick up the Oak St permit</t>
  </si>
  <si>
    <t>Confirmed the double charge. Refund on the way.</t>
  </si>
  <si>
    <t>Email Mark the refund receipt</t>
  </si>
  <si>
    <t>Asked where the quote is.</t>
  </si>
  <si>
    <t>Send the rooftop unit quote today</t>
  </si>
  <si>
    <t>Priya Shah</t>
  </si>
  <si>
    <t>(380) 555-0135</t>
  </si>
  <si>
    <t>Thermostat</t>
  </si>
  <si>
    <t>New smart thermostat won't connect to Wi-Fi. Walked her through a reset.</t>
  </si>
  <si>
    <t>(614) 555-0109</t>
  </si>
  <si>
    <t>Voicemail too quiet to hear.</t>
  </si>
  <si>
    <t>Blower motor backordered. New date Nov 11.</t>
  </si>
  <si>
    <t>Call Ahmed Saleh if his repair needs the motor</t>
  </si>
  <si>
    <t>Running 20 minutes late is fine with him.</t>
  </si>
  <si>
    <t>Becky Moore</t>
  </si>
  <si>
    <t>Moore Family Farm</t>
  </si>
  <si>
    <t>(740) 555-0148</t>
  </si>
  <si>
    <t>Wants a heat pump quote for the farmhouse. Site visit needed.</t>
  </si>
  <si>
    <t>Book a site visit</t>
  </si>
  <si>
    <t>Day</t>
  </si>
  <si>
    <t>Calls</t>
  </si>
  <si>
    <t>Week total</t>
  </si>
  <si>
    <t>Item</t>
  </si>
  <si>
    <t>Count</t>
  </si>
  <si>
    <t>Today's date</t>
  </si>
  <si>
    <t>Calls logged</t>
  </si>
  <si>
    <t>Total minutes on the phone</t>
  </si>
  <si>
    <t>Average call length (minutes)</t>
  </si>
  <si>
    <t>Follow-ups open</t>
  </si>
  <si>
    <t>Follow-ups due today</t>
  </si>
  <si>
    <t>Follow-ups overdue</t>
  </si>
  <si>
    <t>Follow-ups done</t>
  </si>
  <si>
    <t>Calls by reason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</si>
</sst>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#,##0.##"/>
    <numFmt numFmtId="166" formatCode="ddd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18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M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3" max="3" width="10" customWidth="1"/>
    <col min="4" max="4" width="18" customWidth="1"/>
    <col min="5" max="5" width="20" customWidth="1"/>
    <col min="6" max="6" width="15" customWidth="1"/>
    <col min="7" max="7" width="17" customWidth="1"/>
    <col min="8" max="8" width="50" customWidth="1"/>
    <col min="10" max="10" width="38" customWidth="1"/>
    <col min="11" max="11" width="13" customWidth="1"/>
    <col min="12" max="12" width="7" customWidth="1"/>
    <col min="13" max="13" width="15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>
        <v>46328</v>
      </c>
      <c r="B2" s="3">
        <v>0.3416666666666667</v>
      </c>
      <c r="C2" t="s">
        <v>13</v>
      </c>
      <c r="D2" t="s">
        <v>14</v>
      </c>
      <c r="F2" t="s">
        <v>15</v>
      </c>
      <c r="G2" t="s">
        <v>16</v>
      </c>
      <c r="H2" t="s">
        <v>17</v>
      </c>
      <c r="I2" s="4">
        <v>6</v>
      </c>
      <c r="K2" s="2"/>
      <c r="L2" t="b">
        <v>0</v>
      </c>
      <c r="M2" t="str">
        <f>IF(ISBLANK(A2),"",IF(ISBLANK(J2),"None needed",IF(L2=TRUE,"Done",IF(ISBLANK(K2),"Open",IF(K2&lt;Summary!$B$2,"Overdue",IF(K2=Summary!$B$2,"Due today","Open"))))))</f>
        <v>None needed</v>
      </c>
    </row>
    <row r="3" spans="1:13" x14ac:dyDescent="0.25">
      <c r="A3" s="2">
        <v>46328</v>
      </c>
      <c r="B3" s="3">
        <v>0.3784722222222222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 t="s">
        <v>22</v>
      </c>
      <c r="I3" s="4">
        <v>4</v>
      </c>
      <c r="J3" t="s">
        <v>23</v>
      </c>
      <c r="K3" s="2">
        <v>46330</v>
      </c>
      <c r="L3" t="b">
        <v>1</v>
      </c>
      <c r="M3" t="str">
        <f>IF(ISBLANK(A3),"",IF(ISBLANK(J3),"None needed",IF(L3=TRUE,"Done",IF(ISBLANK(K3),"Open",IF(K3&lt;Summary!$B$2,"Overdue",IF(K3=Summary!$B$2,"Due today","Open"))))))</f>
        <v>Done</v>
      </c>
    </row>
    <row r="4" spans="1:13" x14ac:dyDescent="0.25">
      <c r="A4" s="2">
        <v>46328</v>
      </c>
      <c r="B4" s="3">
        <v>0.4444444444444444</v>
      </c>
      <c r="C4" t="s">
        <v>24</v>
      </c>
      <c r="D4" t="s">
        <v>25</v>
      </c>
      <c r="F4" t="s">
        <v>26</v>
      </c>
      <c r="H4" t="s">
        <v>27</v>
      </c>
      <c r="I4" s="4">
        <v>0</v>
      </c>
      <c r="J4" t="s">
        <v>28</v>
      </c>
      <c r="K4" s="2">
        <v>46328</v>
      </c>
      <c r="L4" t="b">
        <v>1</v>
      </c>
      <c r="M4" t="str">
        <f>IF(ISBLANK(A4),"",IF(ISBLANK(J4),"None needed",IF(L4=TRUE,"Done",IF(ISBLANK(K4),"Open",IF(K4&lt;Summary!$B$2,"Overdue",IF(K4=Summary!$B$2,"Due today","Open"))))))</f>
        <v>Done</v>
      </c>
    </row>
    <row r="5" spans="1:13" x14ac:dyDescent="0.25">
      <c r="A5" s="2">
        <v>46328</v>
      </c>
      <c r="B5" s="3">
        <v>0.5625</v>
      </c>
      <c r="C5" t="s">
        <v>13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s="4">
        <v>9</v>
      </c>
      <c r="J5" t="s">
        <v>34</v>
      </c>
      <c r="K5" s="2">
        <v>46331</v>
      </c>
      <c r="L5" t="b">
        <v>1</v>
      </c>
      <c r="M5" t="str">
        <f>IF(ISBLANK(A5),"",IF(ISBLANK(J5),"None needed",IF(L5=TRUE,"Done",IF(ISBLANK(K5),"Open",IF(K5&lt;Summary!$B$2,"Overdue",IF(K5=Summary!$B$2,"Due today","Open"))))))</f>
        <v>Done</v>
      </c>
    </row>
    <row r="6" spans="1:13" x14ac:dyDescent="0.25">
      <c r="A6" s="2">
        <v>46328</v>
      </c>
      <c r="B6" s="3">
        <v>0.6354166666666666</v>
      </c>
      <c r="C6" t="s">
        <v>18</v>
      </c>
      <c r="D6" t="s">
        <v>14</v>
      </c>
      <c r="F6" t="s">
        <v>15</v>
      </c>
      <c r="G6" t="s">
        <v>35</v>
      </c>
      <c r="H6" t="s">
        <v>36</v>
      </c>
      <c r="I6" s="4">
        <v>3</v>
      </c>
      <c r="K6" s="2"/>
      <c r="L6" t="b">
        <v>0</v>
      </c>
      <c r="M6" t="str">
        <f>IF(ISBLANK(A6),"",IF(ISBLANK(J6),"None needed",IF(L6=TRUE,"Done",IF(ISBLANK(K6),"Open",IF(K6&lt;Summary!$B$2,"Overdue",IF(K6=Summary!$B$2,"Due today","Open"))))))</f>
        <v>None needed</v>
      </c>
    </row>
    <row r="7" spans="1:13" x14ac:dyDescent="0.25">
      <c r="A7" s="2">
        <v>46329</v>
      </c>
      <c r="B7" s="3">
        <v>0.3541666666666667</v>
      </c>
      <c r="C7" t="s">
        <v>13</v>
      </c>
      <c r="D7" t="s">
        <v>37</v>
      </c>
      <c r="F7" t="s">
        <v>38</v>
      </c>
      <c r="G7" t="s">
        <v>39</v>
      </c>
      <c r="H7" t="s">
        <v>40</v>
      </c>
      <c r="I7" s="4">
        <v>7</v>
      </c>
      <c r="J7" t="s">
        <v>41</v>
      </c>
      <c r="K7" s="2">
        <v>46336</v>
      </c>
      <c r="L7" t="b">
        <v>1</v>
      </c>
      <c r="M7" t="str">
        <f>IF(ISBLANK(A7),"",IF(ISBLANK(J7),"None needed",IF(L7=TRUE,"Done",IF(ISBLANK(K7),"Open",IF(K7&lt;Summary!$B$2,"Overdue",IF(K7=Summary!$B$2,"Due today","Open"))))))</f>
        <v>Done</v>
      </c>
    </row>
    <row r="8" spans="1:13" x14ac:dyDescent="0.25">
      <c r="A8" s="2">
        <v>46329</v>
      </c>
      <c r="B8" s="3">
        <v>0.4722222222222222</v>
      </c>
      <c r="C8" t="s">
        <v>13</v>
      </c>
      <c r="D8" t="s">
        <v>42</v>
      </c>
      <c r="E8" t="s">
        <v>43</v>
      </c>
      <c r="F8" t="s">
        <v>44</v>
      </c>
      <c r="G8" t="s">
        <v>45</v>
      </c>
      <c r="H8" t="s">
        <v>46</v>
      </c>
      <c r="I8" s="4">
        <v>5</v>
      </c>
      <c r="J8" t="s">
        <v>47</v>
      </c>
      <c r="K8" s="2">
        <v>46330</v>
      </c>
      <c r="L8" t="b">
        <v>0</v>
      </c>
      <c r="M8" t="str">
        <f>IF(ISBLANK(A8),"",IF(ISBLANK(J8),"None needed",IF(L8=TRUE,"Done",IF(ISBLANK(K8),"Open",IF(K8&lt;Summary!$B$2,"Overdue",IF(K8=Summary!$B$2,"Due today","Open"))))))</f>
        <v>Overdue</v>
      </c>
    </row>
    <row r="9" spans="1:13" x14ac:dyDescent="0.25">
      <c r="A9" s="2">
        <v>46329</v>
      </c>
      <c r="B9" s="3">
        <v>0.5833333333333334</v>
      </c>
      <c r="C9" t="s">
        <v>18</v>
      </c>
      <c r="D9" t="s">
        <v>48</v>
      </c>
      <c r="F9" t="s">
        <v>49</v>
      </c>
      <c r="G9" t="s">
        <v>50</v>
      </c>
      <c r="H9" t="s">
        <v>51</v>
      </c>
      <c r="I9" s="4">
        <v>1</v>
      </c>
      <c r="K9" s="2"/>
      <c r="L9" t="b">
        <v>0</v>
      </c>
      <c r="M9" t="str">
        <f>IF(ISBLANK(A9),"",IF(ISBLANK(J9),"None needed",IF(L9=TRUE,"Done",IF(ISBLANK(K9),"Open",IF(K9&lt;Summary!$B$2,"Overdue",IF(K9=Summary!$B$2,"Due today","Open"))))))</f>
        <v>None needed</v>
      </c>
    </row>
    <row r="10" spans="1:13" x14ac:dyDescent="0.25">
      <c r="A10" s="2">
        <v>46329</v>
      </c>
      <c r="B10" s="3">
        <v>0.6979166666666666</v>
      </c>
      <c r="C10" t="s">
        <v>24</v>
      </c>
      <c r="D10" t="s">
        <v>37</v>
      </c>
      <c r="F10" t="s">
        <v>38</v>
      </c>
      <c r="H10" t="s">
        <v>52</v>
      </c>
      <c r="I10" s="4">
        <v>0</v>
      </c>
      <c r="J10" t="s">
        <v>53</v>
      </c>
      <c r="K10" s="2">
        <v>46330</v>
      </c>
      <c r="L10" t="b">
        <v>1</v>
      </c>
      <c r="M10" t="str">
        <f>IF(ISBLANK(A10),"",IF(ISBLANK(J10),"None needed",IF(L10=TRUE,"Done",IF(ISBLANK(K10),"Open",IF(K10&lt;Summary!$B$2,"Overdue",IF(K10=Summary!$B$2,"Due today","Open"))))))</f>
        <v>Done</v>
      </c>
    </row>
    <row r="11" spans="1:13" x14ac:dyDescent="0.25">
      <c r="A11" s="2">
        <v>46330</v>
      </c>
      <c r="B11" s="3">
        <v>0.3368055555555556</v>
      </c>
      <c r="C11" t="s">
        <v>13</v>
      </c>
      <c r="D11" t="s">
        <v>54</v>
      </c>
      <c r="F11" t="s">
        <v>55</v>
      </c>
      <c r="G11" t="s">
        <v>56</v>
      </c>
      <c r="H11" t="s">
        <v>57</v>
      </c>
      <c r="I11" s="4">
        <v>4</v>
      </c>
      <c r="K11" s="2"/>
      <c r="L11" t="b">
        <v>0</v>
      </c>
      <c r="M11" t="str">
        <f>IF(ISBLANK(A11),"",IF(ISBLANK(J11),"None needed",IF(L11=TRUE,"Done",IF(ISBLANK(K11),"Open",IF(K11&lt;Summary!$B$2,"Overdue",IF(K11=Summary!$B$2,"Due today","Open"))))))</f>
        <v>None needed</v>
      </c>
    </row>
    <row r="12" spans="1:13" x14ac:dyDescent="0.25">
      <c r="A12" s="2">
        <v>46330</v>
      </c>
      <c r="B12" s="3">
        <v>0.4097222222222222</v>
      </c>
      <c r="C12" t="s">
        <v>18</v>
      </c>
      <c r="D12" t="s">
        <v>37</v>
      </c>
      <c r="F12" t="s">
        <v>38</v>
      </c>
      <c r="G12" t="s">
        <v>58</v>
      </c>
      <c r="H12" t="s">
        <v>59</v>
      </c>
      <c r="I12" s="4">
        <v>6</v>
      </c>
      <c r="K12" s="2"/>
      <c r="L12" t="b">
        <v>0</v>
      </c>
      <c r="M12" t="str">
        <f>IF(ISBLANK(A12),"",IF(ISBLANK(J12),"None needed",IF(L12=TRUE,"Done",IF(ISBLANK(K12),"Open",IF(K12&lt;Summary!$B$2,"Overdue",IF(K12=Summary!$B$2,"Due today","Open"))))))</f>
        <v>None needed</v>
      </c>
    </row>
    <row r="13" spans="1:13" x14ac:dyDescent="0.25">
      <c r="A13" s="2">
        <v>46330</v>
      </c>
      <c r="B13" s="3">
        <v>0.5104166666666666</v>
      </c>
      <c r="C13" t="s">
        <v>13</v>
      </c>
      <c r="D13" t="s">
        <v>60</v>
      </c>
      <c r="E13" t="s">
        <v>61</v>
      </c>
      <c r="F13" t="s">
        <v>62</v>
      </c>
      <c r="G13" t="s">
        <v>63</v>
      </c>
      <c r="H13" t="s">
        <v>64</v>
      </c>
      <c r="I13" s="4">
        <v>3</v>
      </c>
      <c r="J13" t="s">
        <v>65</v>
      </c>
      <c r="K13" s="2">
        <v>46332</v>
      </c>
      <c r="L13" t="b">
        <v>0</v>
      </c>
      <c r="M13" t="str">
        <f>IF(ISBLANK(A13),"",IF(ISBLANK(J13),"None needed",IF(L13=TRUE,"Done",IF(ISBLANK(K13),"Open",IF(K13&lt;Summary!$B$2,"Overdue",IF(K13=Summary!$B$2,"Due today","Open"))))))</f>
        <v>Due today</v>
      </c>
    </row>
    <row r="14" spans="1:13" x14ac:dyDescent="0.25">
      <c r="A14" s="2">
        <v>46330</v>
      </c>
      <c r="B14" s="3">
        <v>0.6458333333333334</v>
      </c>
      <c r="C14" t="s">
        <v>18</v>
      </c>
      <c r="D14" t="s">
        <v>42</v>
      </c>
      <c r="E14" t="s">
        <v>43</v>
      </c>
      <c r="F14" t="s">
        <v>44</v>
      </c>
      <c r="G14" t="s">
        <v>45</v>
      </c>
      <c r="H14" t="s">
        <v>66</v>
      </c>
      <c r="I14" s="4">
        <v>4</v>
      </c>
      <c r="J14" t="s">
        <v>67</v>
      </c>
      <c r="K14" s="2">
        <v>46331</v>
      </c>
      <c r="L14" t="b">
        <v>0</v>
      </c>
      <c r="M14" t="str">
        <f>IF(ISBLANK(A14),"",IF(ISBLANK(J14),"None needed",IF(L14=TRUE,"Done",IF(ISBLANK(K14),"Open",IF(K14&lt;Summary!$B$2,"Overdue",IF(K14=Summary!$B$2,"Due today","Open"))))))</f>
        <v>Overdue</v>
      </c>
    </row>
    <row r="15" spans="1:13" x14ac:dyDescent="0.25">
      <c r="A15" s="2">
        <v>46331</v>
      </c>
      <c r="B15" s="3">
        <v>0.3611111111111111</v>
      </c>
      <c r="C15" t="s">
        <v>13</v>
      </c>
      <c r="D15" t="s">
        <v>29</v>
      </c>
      <c r="E15" t="s">
        <v>30</v>
      </c>
      <c r="F15" t="s">
        <v>31</v>
      </c>
      <c r="G15" t="s">
        <v>32</v>
      </c>
      <c r="H15" t="s">
        <v>68</v>
      </c>
      <c r="I15" s="4">
        <v>2</v>
      </c>
      <c r="J15" t="s">
        <v>69</v>
      </c>
      <c r="K15" s="2">
        <v>46331</v>
      </c>
      <c r="L15" t="b">
        <v>1</v>
      </c>
      <c r="M15" t="str">
        <f>IF(ISBLANK(A15),"",IF(ISBLANK(J15),"None needed",IF(L15=TRUE,"Done",IF(ISBLANK(K15),"Open",IF(K15&lt;Summary!$B$2,"Overdue",IF(K15=Summary!$B$2,"Due today","Open"))))))</f>
        <v>Done</v>
      </c>
    </row>
    <row r="16" spans="1:13" x14ac:dyDescent="0.25">
      <c r="A16" s="2">
        <v>46331</v>
      </c>
      <c r="B16" s="3">
        <v>0.4236111111111111</v>
      </c>
      <c r="C16" t="s">
        <v>13</v>
      </c>
      <c r="D16" t="s">
        <v>70</v>
      </c>
      <c r="F16" t="s">
        <v>71</v>
      </c>
      <c r="G16" t="s">
        <v>72</v>
      </c>
      <c r="H16" t="s">
        <v>73</v>
      </c>
      <c r="I16" s="4">
        <v>14</v>
      </c>
      <c r="K16" s="2"/>
      <c r="L16" t="b">
        <v>0</v>
      </c>
      <c r="M16" t="str">
        <f>IF(ISBLANK(A16),"",IF(ISBLANK(J16),"None needed",IF(L16=TRUE,"Done",IF(ISBLANK(K16),"Open",IF(K16&lt;Summary!$B$2,"Overdue",IF(K16=Summary!$B$2,"Due today","Open"))))))</f>
        <v>None needed</v>
      </c>
    </row>
    <row r="17" spans="1:13" x14ac:dyDescent="0.25">
      <c r="A17" s="2">
        <v>46331</v>
      </c>
      <c r="B17" s="3">
        <v>0.5590277777777778</v>
      </c>
      <c r="C17" t="s">
        <v>24</v>
      </c>
      <c r="D17" t="s">
        <v>25</v>
      </c>
      <c r="F17" t="s">
        <v>74</v>
      </c>
      <c r="H17" t="s">
        <v>75</v>
      </c>
      <c r="I17" s="4">
        <v>0</v>
      </c>
      <c r="J17" t="s">
        <v>28</v>
      </c>
      <c r="K17" s="2">
        <v>46332</v>
      </c>
      <c r="L17" t="b">
        <v>0</v>
      </c>
      <c r="M17" t="str">
        <f>IF(ISBLANK(A17),"",IF(ISBLANK(J17),"None needed",IF(L17=TRUE,"Done",IF(ISBLANK(K17),"Open",IF(K17&lt;Summary!$B$2,"Overdue",IF(K17=Summary!$B$2,"Due today","Open"))))))</f>
        <v>Due today</v>
      </c>
    </row>
    <row r="18" spans="1:13" x14ac:dyDescent="0.25">
      <c r="A18" s="2">
        <v>46331</v>
      </c>
      <c r="B18" s="3">
        <v>0.6666666666666666</v>
      </c>
      <c r="C18" t="s">
        <v>18</v>
      </c>
      <c r="D18" t="s">
        <v>19</v>
      </c>
      <c r="E18" t="s">
        <v>19</v>
      </c>
      <c r="F18" t="s">
        <v>20</v>
      </c>
      <c r="G18" t="s">
        <v>21</v>
      </c>
      <c r="H18" t="s">
        <v>76</v>
      </c>
      <c r="I18" s="4">
        <v>5</v>
      </c>
      <c r="J18" t="s">
        <v>77</v>
      </c>
      <c r="K18" s="2">
        <v>46333</v>
      </c>
      <c r="L18" t="b">
        <v>0</v>
      </c>
      <c r="M18" t="str">
        <f>IF(ISBLANK(A18),"",IF(ISBLANK(J18),"None needed",IF(L18=TRUE,"Done",IF(ISBLANK(K18),"Open",IF(K18&lt;Summary!$B$2,"Overdue",IF(K18=Summary!$B$2,"Due today","Open"))))))</f>
        <v>Open</v>
      </c>
    </row>
    <row r="19" spans="1:13" x14ac:dyDescent="0.25">
      <c r="A19" s="2">
        <v>46332</v>
      </c>
      <c r="B19" s="3">
        <v>0.34375</v>
      </c>
      <c r="C19" t="s">
        <v>13</v>
      </c>
      <c r="D19" t="s">
        <v>54</v>
      </c>
      <c r="F19" t="s">
        <v>55</v>
      </c>
      <c r="G19" t="s">
        <v>56</v>
      </c>
      <c r="H19" t="s">
        <v>78</v>
      </c>
      <c r="I19" s="4">
        <v>2</v>
      </c>
      <c r="K19" s="2"/>
      <c r="L19" t="b">
        <v>0</v>
      </c>
      <c r="M19" t="str">
        <f>IF(ISBLANK(A19),"",IF(ISBLANK(J19),"None needed",IF(L19=TRUE,"Done",IF(ISBLANK(K19),"Open",IF(K19&lt;Summary!$B$2,"Overdue",IF(K19=Summary!$B$2,"Due today","Open"))))))</f>
        <v>None needed</v>
      </c>
    </row>
    <row r="20" spans="1:13" x14ac:dyDescent="0.25">
      <c r="A20" s="2">
        <v>46332</v>
      </c>
      <c r="B20" s="3">
        <v>0.3958333333333333</v>
      </c>
      <c r="C20" t="s">
        <v>13</v>
      </c>
      <c r="D20" t="s">
        <v>79</v>
      </c>
      <c r="E20" t="s">
        <v>80</v>
      </c>
      <c r="F20" t="s">
        <v>81</v>
      </c>
      <c r="G20" t="s">
        <v>32</v>
      </c>
      <c r="H20" t="s">
        <v>82</v>
      </c>
      <c r="I20" s="4">
        <v>11</v>
      </c>
      <c r="J20" t="s">
        <v>83</v>
      </c>
      <c r="K20" s="2">
        <v>46336</v>
      </c>
      <c r="L20" t="b">
        <v>0</v>
      </c>
      <c r="M20" t="str">
        <f>IF(ISBLANK(A20),"",IF(ISBLANK(J20),"None needed",IF(L20=TRUE,"Done",IF(ISBLANK(K20),"Open",IF(K20&lt;Summary!$B$2,"Overdue",IF(K20=Summary!$B$2,"Due today","Open"))))))</f>
        <v>Open</v>
      </c>
    </row>
    <row r="21" spans="1:13" x14ac:dyDescent="0.25">
      <c r="A21" s="2"/>
      <c r="B21" s="3"/>
      <c r="I21" s="4"/>
      <c r="K21" s="2"/>
      <c r="L21" t="b">
        <v>0</v>
      </c>
      <c r="M21" t="str">
        <f>IF(ISBLANK(A21),"",IF(ISBLANK(J21),"None needed",IF(L21=TRUE,"Done",IF(ISBLANK(K21),"Open",IF(K21&lt;Summary!$B$2,"Overdue",IF(K21=Summary!$B$2,"Due today","Open"))))))</f>
        <v/>
      </c>
    </row>
    <row r="22" spans="1:13" x14ac:dyDescent="0.25">
      <c r="A22" s="2"/>
      <c r="B22" s="3"/>
      <c r="I22" s="4"/>
      <c r="K22" s="2"/>
      <c r="L22" t="b">
        <v>0</v>
      </c>
      <c r="M22" t="str">
        <f>IF(ISBLANK(A22),"",IF(ISBLANK(J22),"None needed",IF(L22=TRUE,"Done",IF(ISBLANK(K22),"Open",IF(K22&lt;Summary!$B$2,"Overdue",IF(K22=Summary!$B$2,"Due today","Open"))))))</f>
        <v/>
      </c>
    </row>
    <row r="23" spans="1:13" x14ac:dyDescent="0.25">
      <c r="A23" s="2"/>
      <c r="B23" s="3"/>
      <c r="I23" s="4"/>
      <c r="K23" s="2"/>
      <c r="L23" t="b">
        <v>0</v>
      </c>
      <c r="M23" t="str">
        <f>IF(ISBLANK(A23),"",IF(ISBLANK(J23),"None needed",IF(L23=TRUE,"Done",IF(ISBLANK(K23),"Open",IF(K23&lt;Summary!$B$2,"Overdue",IF(K23=Summary!$B$2,"Due today","Open"))))))</f>
        <v/>
      </c>
    </row>
    <row r="24" spans="1:13" x14ac:dyDescent="0.25">
      <c r="A24" s="2"/>
      <c r="B24" s="3"/>
      <c r="I24" s="4"/>
      <c r="K24" s="2"/>
      <c r="L24" t="b">
        <v>0</v>
      </c>
      <c r="M24" t="str">
        <f>IF(ISBLANK(A24),"",IF(ISBLANK(J24),"None needed",IF(L24=TRUE,"Done",IF(ISBLANK(K24),"Open",IF(K24&lt;Summary!$B$2,"Overdue",IF(K24=Summary!$B$2,"Due today","Open"))))))</f>
        <v/>
      </c>
    </row>
    <row r="25" spans="1:13" x14ac:dyDescent="0.25">
      <c r="A25" s="2"/>
      <c r="B25" s="3"/>
      <c r="I25" s="4"/>
      <c r="K25" s="2"/>
      <c r="L25" t="b">
        <v>0</v>
      </c>
      <c r="M25" t="str">
        <f>IF(ISBLANK(A25),"",IF(ISBLANK(J25),"None needed",IF(L25=TRUE,"Done",IF(ISBLANK(K25),"Open",IF(K25&lt;Summary!$B$2,"Overdue",IF(K25=Summary!$B$2,"Due today","Open"))))))</f>
        <v/>
      </c>
    </row>
    <row r="26" spans="1:13" x14ac:dyDescent="0.25">
      <c r="A26" s="2"/>
      <c r="B26" s="3"/>
      <c r="I26" s="4"/>
      <c r="K26" s="2"/>
      <c r="L26" t="b">
        <v>0</v>
      </c>
      <c r="M26" t="str">
        <f>IF(ISBLANK(A26),"",IF(ISBLANK(J26),"None needed",IF(L26=TRUE,"Done",IF(ISBLANK(K26),"Open",IF(K26&lt;Summary!$B$2,"Overdue",IF(K26=Summary!$B$2,"Due today","Open"))))))</f>
        <v/>
      </c>
    </row>
    <row r="27" spans="1:13" x14ac:dyDescent="0.25">
      <c r="A27" s="2"/>
      <c r="B27" s="3"/>
      <c r="I27" s="4"/>
      <c r="K27" s="2"/>
      <c r="L27" t="b">
        <v>0</v>
      </c>
      <c r="M27" t="str">
        <f>IF(ISBLANK(A27),"",IF(ISBLANK(J27),"None needed",IF(L27=TRUE,"Done",IF(ISBLANK(K27),"Open",IF(K27&lt;Summary!$B$2,"Overdue",IF(K27=Summary!$B$2,"Due today","Open"))))))</f>
        <v/>
      </c>
    </row>
    <row r="28" spans="1:13" x14ac:dyDescent="0.25">
      <c r="A28" s="2"/>
      <c r="B28" s="3"/>
      <c r="I28" s="4"/>
      <c r="K28" s="2"/>
      <c r="L28" t="b">
        <v>0</v>
      </c>
      <c r="M28" t="str">
        <f>IF(ISBLANK(A28),"",IF(ISBLANK(J28),"None needed",IF(L28=TRUE,"Done",IF(ISBLANK(K28),"Open",IF(K28&lt;Summary!$B$2,"Overdue",IF(K28=Summary!$B$2,"Due today","Open"))))))</f>
        <v/>
      </c>
    </row>
    <row r="29" spans="1:13" x14ac:dyDescent="0.25">
      <c r="A29" s="2"/>
      <c r="B29" s="3"/>
      <c r="I29" s="4"/>
      <c r="K29" s="2"/>
      <c r="L29" t="b">
        <v>0</v>
      </c>
      <c r="M29" t="str">
        <f>IF(ISBLANK(A29),"",IF(ISBLANK(J29),"None needed",IF(L29=TRUE,"Done",IF(ISBLANK(K29),"Open",IF(K29&lt;Summary!$B$2,"Overdue",IF(K29=Summary!$B$2,"Due today","Open"))))))</f>
        <v/>
      </c>
    </row>
    <row r="30" spans="1:13" x14ac:dyDescent="0.25">
      <c r="A30" s="2"/>
      <c r="B30" s="3"/>
      <c r="I30" s="4"/>
      <c r="K30" s="2"/>
      <c r="L30" t="b">
        <v>0</v>
      </c>
      <c r="M30" t="str">
        <f>IF(ISBLANK(A30),"",IF(ISBLANK(J30),"None needed",IF(L30=TRUE,"Done",IF(ISBLANK(K30),"Open",IF(K30&lt;Summary!$B$2,"Overdue",IF(K30=Summary!$B$2,"Due today","Open"))))))</f>
        <v/>
      </c>
    </row>
    <row r="31" spans="1:13" x14ac:dyDescent="0.25">
      <c r="A31" s="2"/>
      <c r="B31" s="3"/>
      <c r="I31" s="4"/>
      <c r="K31" s="2"/>
      <c r="L31" t="b">
        <v>0</v>
      </c>
      <c r="M31" t="str">
        <f>IF(ISBLANK(A31),"",IF(ISBLANK(J31),"None needed",IF(L31=TRUE,"Done",IF(ISBLANK(K31),"Open",IF(K31&lt;Summary!$B$2,"Overdue",IF(K31=Summary!$B$2,"Due today","Open"))))))</f>
        <v/>
      </c>
    </row>
    <row r="32" spans="1:13" x14ac:dyDescent="0.25">
      <c r="A32" s="2"/>
      <c r="B32" s="3"/>
      <c r="I32" s="4"/>
      <c r="K32" s="2"/>
      <c r="L32" t="b">
        <v>0</v>
      </c>
      <c r="M32" t="str">
        <f>IF(ISBLANK(A32),"",IF(ISBLANK(J32),"None needed",IF(L32=TRUE,"Done",IF(ISBLANK(K32),"Open",IF(K32&lt;Summary!$B$2,"Overdue",IF(K32=Summary!$B$2,"Due today","Open"))))))</f>
        <v/>
      </c>
    </row>
    <row r="33" spans="1:13" x14ac:dyDescent="0.25">
      <c r="A33" s="2"/>
      <c r="B33" s="3"/>
      <c r="I33" s="4"/>
      <c r="K33" s="2"/>
      <c r="L33" t="b">
        <v>0</v>
      </c>
      <c r="M33" t="str">
        <f>IF(ISBLANK(A33),"",IF(ISBLANK(J33),"None needed",IF(L33=TRUE,"Done",IF(ISBLANK(K33),"Open",IF(K33&lt;Summary!$B$2,"Overdue",IF(K33=Summary!$B$2,"Due today","Open"))))))</f>
        <v/>
      </c>
    </row>
    <row r="34" spans="1:13" x14ac:dyDescent="0.25">
      <c r="A34" s="2"/>
      <c r="B34" s="3"/>
      <c r="I34" s="4"/>
      <c r="K34" s="2"/>
      <c r="L34" t="b">
        <v>0</v>
      </c>
      <c r="M34" t="str">
        <f>IF(ISBLANK(A34),"",IF(ISBLANK(J34),"None needed",IF(L34=TRUE,"Done",IF(ISBLANK(K34),"Open",IF(K34&lt;Summary!$B$2,"Overdue",IF(K34=Summary!$B$2,"Due today","Open"))))))</f>
        <v/>
      </c>
    </row>
    <row r="35" spans="1:13" x14ac:dyDescent="0.25">
      <c r="A35" s="2"/>
      <c r="B35" s="3"/>
      <c r="I35" s="4"/>
      <c r="K35" s="2"/>
      <c r="L35" t="b">
        <v>0</v>
      </c>
      <c r="M35" t="str">
        <f>IF(ISBLANK(A35),"",IF(ISBLANK(J35),"None needed",IF(L35=TRUE,"Done",IF(ISBLANK(K35),"Open",IF(K35&lt;Summary!$B$2,"Overdue",IF(K35=Summary!$B$2,"Due today","Open"))))))</f>
        <v/>
      </c>
    </row>
    <row r="36" spans="1:13" x14ac:dyDescent="0.25">
      <c r="A36" s="2"/>
      <c r="B36" s="3"/>
      <c r="I36" s="4"/>
      <c r="K36" s="2"/>
      <c r="L36" t="b">
        <v>0</v>
      </c>
      <c r="M36" t="str">
        <f>IF(ISBLANK(A36),"",IF(ISBLANK(J36),"None needed",IF(L36=TRUE,"Done",IF(ISBLANK(K36),"Open",IF(K36&lt;Summary!$B$2,"Overdue",IF(K36=Summary!$B$2,"Due today","Open"))))))</f>
        <v/>
      </c>
    </row>
    <row r="37" spans="1:13" x14ac:dyDescent="0.25">
      <c r="A37" s="2"/>
      <c r="B37" s="3"/>
      <c r="I37" s="4"/>
      <c r="K37" s="2"/>
      <c r="L37" t="b">
        <v>0</v>
      </c>
      <c r="M37" t="str">
        <f>IF(ISBLANK(A37),"",IF(ISBLANK(J37),"None needed",IF(L37=TRUE,"Done",IF(ISBLANK(K37),"Open",IF(K37&lt;Summary!$B$2,"Overdue",IF(K37=Summary!$B$2,"Due today","Open"))))))</f>
        <v/>
      </c>
    </row>
    <row r="38" spans="1:13" x14ac:dyDescent="0.25">
      <c r="A38" s="2"/>
      <c r="B38" s="3"/>
      <c r="I38" s="4"/>
      <c r="K38" s="2"/>
      <c r="L38" t="b">
        <v>0</v>
      </c>
      <c r="M38" t="str">
        <f>IF(ISBLANK(A38),"",IF(ISBLANK(J38),"None needed",IF(L38=TRUE,"Done",IF(ISBLANK(K38),"Open",IF(K38&lt;Summary!$B$2,"Overdue",IF(K38=Summary!$B$2,"Due today","Open"))))))</f>
        <v/>
      </c>
    </row>
    <row r="39" spans="1:13" x14ac:dyDescent="0.25">
      <c r="A39" s="2"/>
      <c r="B39" s="3"/>
      <c r="I39" s="4"/>
      <c r="K39" s="2"/>
      <c r="L39" t="b">
        <v>0</v>
      </c>
      <c r="M39" t="str">
        <f>IF(ISBLANK(A39),"",IF(ISBLANK(J39),"None needed",IF(L39=TRUE,"Done",IF(ISBLANK(K39),"Open",IF(K39&lt;Summary!$B$2,"Overdue",IF(K39=Summary!$B$2,"Due today","Open"))))))</f>
        <v/>
      </c>
    </row>
    <row r="40" spans="1:13" x14ac:dyDescent="0.25">
      <c r="A40" s="2"/>
      <c r="B40" s="3"/>
      <c r="I40" s="4"/>
      <c r="K40" s="2"/>
      <c r="L40" t="b">
        <v>0</v>
      </c>
      <c r="M40" t="str">
        <f>IF(ISBLANK(A40),"",IF(ISBLANK(J40),"None needed",IF(L40=TRUE,"Done",IF(ISBLANK(K40),"Open",IF(K40&lt;Summary!$B$2,"Overdue",IF(K40=Summary!$B$2,"Due today","Open"))))))</f>
        <v/>
      </c>
    </row>
    <row r="41" spans="1:13" x14ac:dyDescent="0.25">
      <c r="A41" s="2"/>
      <c r="B41" s="3"/>
      <c r="I41" s="4"/>
      <c r="K41" s="2"/>
      <c r="L41" t="b">
        <v>0</v>
      </c>
      <c r="M41" t="str">
        <f>IF(ISBLANK(A41),"",IF(ISBLANK(J41),"None needed",IF(L41=TRUE,"Done",IF(ISBLANK(K41),"Open",IF(K41&lt;Summary!$B$2,"Overdue",IF(K41=Summary!$B$2,"Due today","Open"))))))</f>
        <v/>
      </c>
    </row>
    <row r="42" spans="1:13" x14ac:dyDescent="0.25">
      <c r="A42" s="2"/>
      <c r="B42" s="3"/>
      <c r="I42" s="4"/>
      <c r="K42" s="2"/>
      <c r="L42" t="b">
        <v>0</v>
      </c>
      <c r="M42" t="str">
        <f>IF(ISBLANK(A42),"",IF(ISBLANK(J42),"None needed",IF(L42=TRUE,"Done",IF(ISBLANK(K42),"Open",IF(K42&lt;Summary!$B$2,"Overdue",IF(K42=Summary!$B$2,"Due today","Open"))))))</f>
        <v/>
      </c>
    </row>
    <row r="43" spans="1:13" x14ac:dyDescent="0.25">
      <c r="A43" s="2"/>
      <c r="B43" s="3"/>
      <c r="I43" s="4"/>
      <c r="K43" s="2"/>
      <c r="L43" t="b">
        <v>0</v>
      </c>
      <c r="M43" t="str">
        <f>IF(ISBLANK(A43),"",IF(ISBLANK(J43),"None needed",IF(L43=TRUE,"Done",IF(ISBLANK(K43),"Open",IF(K43&lt;Summary!$B$2,"Overdue",IF(K43=Summary!$B$2,"Due today","Open"))))))</f>
        <v/>
      </c>
    </row>
    <row r="44" spans="1:13" x14ac:dyDescent="0.25">
      <c r="A44" s="2"/>
      <c r="B44" s="3"/>
      <c r="I44" s="4"/>
      <c r="K44" s="2"/>
      <c r="L44" t="b">
        <v>0</v>
      </c>
      <c r="M44" t="str">
        <f>IF(ISBLANK(A44),"",IF(ISBLANK(J44),"None needed",IF(L44=TRUE,"Done",IF(ISBLANK(K44),"Open",IF(K44&lt;Summary!$B$2,"Overdue",IF(K44=Summary!$B$2,"Due today","Open"))))))</f>
        <v/>
      </c>
    </row>
    <row r="45" spans="1:13" x14ac:dyDescent="0.25">
      <c r="A45" s="2"/>
      <c r="B45" s="3"/>
      <c r="I45" s="4"/>
      <c r="K45" s="2"/>
      <c r="L45" t="b">
        <v>0</v>
      </c>
      <c r="M45" t="str">
        <f>IF(ISBLANK(A45),"",IF(ISBLANK(J45),"None needed",IF(L45=TRUE,"Done",IF(ISBLANK(K45),"Open",IF(K45&lt;Summary!$B$2,"Overdue",IF(K45=Summary!$B$2,"Due today","Open"))))))</f>
        <v/>
      </c>
    </row>
    <row r="46" spans="1:13" x14ac:dyDescent="0.25">
      <c r="A46" s="2"/>
      <c r="B46" s="3"/>
      <c r="I46" s="4"/>
      <c r="K46" s="2"/>
      <c r="L46" t="b">
        <v>0</v>
      </c>
      <c r="M46" t="str">
        <f>IF(ISBLANK(A46),"",IF(ISBLANK(J46),"None needed",IF(L46=TRUE,"Done",IF(ISBLANK(K46),"Open",IF(K46&lt;Summary!$B$2,"Overdue",IF(K46=Summary!$B$2,"Due today","Open"))))))</f>
        <v/>
      </c>
    </row>
    <row r="47" spans="1:13" x14ac:dyDescent="0.25">
      <c r="A47" s="2"/>
      <c r="B47" s="3"/>
      <c r="I47" s="4"/>
      <c r="K47" s="2"/>
      <c r="L47" t="b">
        <v>0</v>
      </c>
      <c r="M47" t="str">
        <f>IF(ISBLANK(A47),"",IF(ISBLANK(J47),"None needed",IF(L47=TRUE,"Done",IF(ISBLANK(K47),"Open",IF(K47&lt;Summary!$B$2,"Overdue",IF(K47=Summary!$B$2,"Due today","Open"))))))</f>
        <v/>
      </c>
    </row>
    <row r="48" spans="1:13" x14ac:dyDescent="0.25">
      <c r="A48" s="2"/>
      <c r="B48" s="3"/>
      <c r="I48" s="4"/>
      <c r="K48" s="2"/>
      <c r="L48" t="b">
        <v>0</v>
      </c>
      <c r="M48" t="str">
        <f>IF(ISBLANK(A48),"",IF(ISBLANK(J48),"None needed",IF(L48=TRUE,"Done",IF(ISBLANK(K48),"Open",IF(K48&lt;Summary!$B$2,"Overdue",IF(K48=Summary!$B$2,"Due today","Open"))))))</f>
        <v/>
      </c>
    </row>
    <row r="49" spans="1:13" x14ac:dyDescent="0.25">
      <c r="A49" s="2"/>
      <c r="B49" s="3"/>
      <c r="I49" s="4"/>
      <c r="K49" s="2"/>
      <c r="L49" t="b">
        <v>0</v>
      </c>
      <c r="M49" t="str">
        <f>IF(ISBLANK(A49),"",IF(ISBLANK(J49),"None needed",IF(L49=TRUE,"Done",IF(ISBLANK(K49),"Open",IF(K49&lt;Summary!$B$2,"Overdue",IF(K49=Summary!$B$2,"Due today","Open"))))))</f>
        <v/>
      </c>
    </row>
    <row r="50" spans="1:13" x14ac:dyDescent="0.25">
      <c r="A50" s="2"/>
      <c r="B50" s="3"/>
      <c r="I50" s="4"/>
      <c r="K50" s="2"/>
      <c r="L50" t="b">
        <v>0</v>
      </c>
      <c r="M50" t="str">
        <f>IF(ISBLANK(A50),"",IF(ISBLANK(J50),"None needed",IF(L50=TRUE,"Done",IF(ISBLANK(K50),"Open",IF(K50&lt;Summary!$B$2,"Overdue",IF(K50=Summary!$B$2,"Due today","Open"))))))</f>
        <v/>
      </c>
    </row>
    <row r="51" spans="1:13" x14ac:dyDescent="0.25">
      <c r="A51" s="2"/>
      <c r="B51" s="3"/>
      <c r="I51" s="4"/>
      <c r="K51" s="2"/>
      <c r="L51" t="b">
        <v>0</v>
      </c>
      <c r="M51" t="str">
        <f>IF(ISBLANK(A51),"",IF(ISBLANK(J51),"None needed",IF(L51=TRUE,"Done",IF(ISBLANK(K51),"Open",IF(K51&lt;Summary!$B$2,"Overdue",IF(K51=Summary!$B$2,"Due today","Open"))))))</f>
        <v/>
      </c>
    </row>
  </sheetData>
  <dataValidations count="2">
    <dataValidation type="list" allowBlank="1" sqref="L10:L51">
      <formula1>"TRUE,FALSE"</formula1>
    </dataValidation>
    <dataValidation type="list" allowBlank="1" sqref="L2:L51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G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7" customWidth="1"/>
    <col min="3" max="3" width="8" customWidth="1"/>
    <col min="4" max="5" width="10" customWidth="1"/>
    <col min="7" max="7" width="10" customWidth="1"/>
  </cols>
  <sheetData>
    <row r="1" spans="1:7" s="1" customFormat="1" x14ac:dyDescent="0.25">
      <c r="A1" s="1" t="s">
        <v>0</v>
      </c>
      <c r="B1" s="1" t="s">
        <v>84</v>
      </c>
      <c r="C1" s="1" t="s">
        <v>85</v>
      </c>
      <c r="D1" s="1" t="s">
        <v>13</v>
      </c>
      <c r="E1" s="1" t="s">
        <v>18</v>
      </c>
      <c r="F1" s="1" t="s">
        <v>24</v>
      </c>
      <c r="G1" s="1" t="s">
        <v>8</v>
      </c>
    </row>
    <row r="2" spans="1:7" x14ac:dyDescent="0.25">
      <c r="A2" s="2">
        <f>DATE(2026,11,2)</f>
        <v>46328</v>
      </c>
      <c r="B2" s="5">
        <f>A2</f>
        <v>46328</v>
      </c>
      <c r="C2" s="4">
        <f>COUNTIF('Call Log'!$A$2:$A$51,A2)</f>
        <v>5</v>
      </c>
      <c r="D2" s="4">
        <f>COUNTIFS('Call Log'!$A$2:$A$51,A2,'Call Log'!$C$2:$C$51,"Incoming")</f>
        <v>2</v>
      </c>
      <c r="E2" s="4">
        <f>COUNTIFS('Call Log'!$A$2:$A$51,A2,'Call Log'!$C$2:$C$51,"Outgoing")</f>
        <v>2</v>
      </c>
      <c r="F2" s="4">
        <f>COUNTIFS('Call Log'!$A$2:$A$51,A2,'Call Log'!$C$2:$C$51,"Missed")</f>
        <v>1</v>
      </c>
      <c r="G2" s="4">
        <f>SUMIFS('Call Log'!$I$2:$I$51,'Call Log'!$A$2:$A$51,A2)</f>
        <v>22</v>
      </c>
    </row>
    <row r="3" spans="1:7" x14ac:dyDescent="0.25">
      <c r="A3" s="2">
        <f>A2+1</f>
        <v>46329</v>
      </c>
      <c r="B3" s="5">
        <f>A3</f>
        <v>46329</v>
      </c>
      <c r="C3" s="4">
        <f>COUNTIF('Call Log'!$A$2:$A$51,A3)</f>
        <v>4</v>
      </c>
      <c r="D3" s="4">
        <f>COUNTIFS('Call Log'!$A$2:$A$51,A3,'Call Log'!$C$2:$C$51,"Incoming")</f>
        <v>2</v>
      </c>
      <c r="E3" s="4">
        <f>COUNTIFS('Call Log'!$A$2:$A$51,A3,'Call Log'!$C$2:$C$51,"Outgoing")</f>
        <v>1</v>
      </c>
      <c r="F3" s="4">
        <f>COUNTIFS('Call Log'!$A$2:$A$51,A3,'Call Log'!$C$2:$C$51,"Missed")</f>
        <v>1</v>
      </c>
      <c r="G3" s="4">
        <f>SUMIFS('Call Log'!$I$2:$I$51,'Call Log'!$A$2:$A$51,A3)</f>
        <v>13</v>
      </c>
    </row>
    <row r="4" spans="1:7" x14ac:dyDescent="0.25">
      <c r="A4" s="2">
        <f>A3+1</f>
        <v>46330</v>
      </c>
      <c r="B4" s="5">
        <f>A4</f>
        <v>46330</v>
      </c>
      <c r="C4" s="4">
        <f>COUNTIF('Call Log'!$A$2:$A$51,A4)</f>
        <v>4</v>
      </c>
      <c r="D4" s="4">
        <f>COUNTIFS('Call Log'!$A$2:$A$51,A4,'Call Log'!$C$2:$C$51,"Incoming")</f>
        <v>2</v>
      </c>
      <c r="E4" s="4">
        <f>COUNTIFS('Call Log'!$A$2:$A$51,A4,'Call Log'!$C$2:$C$51,"Outgoing")</f>
        <v>2</v>
      </c>
      <c r="F4" s="4">
        <f>COUNTIFS('Call Log'!$A$2:$A$51,A4,'Call Log'!$C$2:$C$51,"Missed")</f>
        <v>0</v>
      </c>
      <c r="G4" s="4">
        <f>SUMIFS('Call Log'!$I$2:$I$51,'Call Log'!$A$2:$A$51,A4)</f>
        <v>17</v>
      </c>
    </row>
    <row r="5" spans="1:7" x14ac:dyDescent="0.25">
      <c r="A5" s="2">
        <f>A4+1</f>
        <v>46331</v>
      </c>
      <c r="B5" s="5">
        <f>A5</f>
        <v>46331</v>
      </c>
      <c r="C5" s="4">
        <f>COUNTIF('Call Log'!$A$2:$A$51,A5)</f>
        <v>4</v>
      </c>
      <c r="D5" s="4">
        <f>COUNTIFS('Call Log'!$A$2:$A$51,A5,'Call Log'!$C$2:$C$51,"Incoming")</f>
        <v>2</v>
      </c>
      <c r="E5" s="4">
        <f>COUNTIFS('Call Log'!$A$2:$A$51,A5,'Call Log'!$C$2:$C$51,"Outgoing")</f>
        <v>1</v>
      </c>
      <c r="F5" s="4">
        <f>COUNTIFS('Call Log'!$A$2:$A$51,A5,'Call Log'!$C$2:$C$51,"Missed")</f>
        <v>1</v>
      </c>
      <c r="G5" s="4">
        <f>SUMIFS('Call Log'!$I$2:$I$51,'Call Log'!$A$2:$A$51,A5)</f>
        <v>21</v>
      </c>
    </row>
    <row r="6" spans="1:7" x14ac:dyDescent="0.25">
      <c r="A6" s="2">
        <f>A5+1</f>
        <v>46332</v>
      </c>
      <c r="B6" s="5">
        <f>A6</f>
        <v>46332</v>
      </c>
      <c r="C6" s="4">
        <f>COUNTIF('Call Log'!$A$2:$A$51,A6)</f>
        <v>2</v>
      </c>
      <c r="D6" s="4">
        <f>COUNTIFS('Call Log'!$A$2:$A$51,A6,'Call Log'!$C$2:$C$51,"Incoming")</f>
        <v>2</v>
      </c>
      <c r="E6" s="4">
        <f>COUNTIFS('Call Log'!$A$2:$A$51,A6,'Call Log'!$C$2:$C$51,"Outgoing")</f>
        <v>0</v>
      </c>
      <c r="F6" s="4">
        <f>COUNTIFS('Call Log'!$A$2:$A$51,A6,'Call Log'!$C$2:$C$51,"Missed")</f>
        <v>0</v>
      </c>
      <c r="G6" s="4">
        <f>SUMIFS('Call Log'!$I$2:$I$51,'Call Log'!$A$2:$A$51,A6)</f>
        <v>13</v>
      </c>
    </row>
    <row r="7" spans="1:7" x14ac:dyDescent="0.25">
      <c r="A7" s="2">
        <f>A6+1</f>
        <v>46333</v>
      </c>
      <c r="B7" s="5">
        <f>A7</f>
        <v>46333</v>
      </c>
      <c r="C7" s="4">
        <f>COUNTIF('Call Log'!$A$2:$A$51,A7)</f>
        <v>0</v>
      </c>
      <c r="D7" s="4">
        <f>COUNTIFS('Call Log'!$A$2:$A$51,A7,'Call Log'!$C$2:$C$51,"Incoming")</f>
        <v>0</v>
      </c>
      <c r="E7" s="4">
        <f>COUNTIFS('Call Log'!$A$2:$A$51,A7,'Call Log'!$C$2:$C$51,"Outgoing")</f>
        <v>0</v>
      </c>
      <c r="F7" s="4">
        <f>COUNTIFS('Call Log'!$A$2:$A$51,A7,'Call Log'!$C$2:$C$51,"Missed")</f>
        <v>0</v>
      </c>
      <c r="G7" s="4">
        <f>SUMIFS('Call Log'!$I$2:$I$51,'Call Log'!$A$2:$A$51,A7)</f>
        <v>0</v>
      </c>
    </row>
    <row r="8" spans="1:7" x14ac:dyDescent="0.25">
      <c r="A8" s="2">
        <f>A7+1</f>
        <v>46334</v>
      </c>
      <c r="B8" s="5">
        <f>A8</f>
        <v>46334</v>
      </c>
      <c r="C8" s="4">
        <f>COUNTIF('Call Log'!$A$2:$A$51,A8)</f>
        <v>0</v>
      </c>
      <c r="D8" s="4">
        <f>COUNTIFS('Call Log'!$A$2:$A$51,A8,'Call Log'!$C$2:$C$51,"Incoming")</f>
        <v>0</v>
      </c>
      <c r="E8" s="4">
        <f>COUNTIFS('Call Log'!$A$2:$A$51,A8,'Call Log'!$C$2:$C$51,"Outgoing")</f>
        <v>0</v>
      </c>
      <c r="F8" s="4">
        <f>COUNTIFS('Call Log'!$A$2:$A$51,A8,'Call Log'!$C$2:$C$51,"Missed")</f>
        <v>0</v>
      </c>
      <c r="G8" s="4">
        <f>SUMIFS('Call Log'!$I$2:$I$51,'Call Log'!$A$2:$A$51,A8)</f>
        <v>0</v>
      </c>
    </row>
    <row r="9" spans="1:7" x14ac:dyDescent="0.25">
      <c r="A9" s="2" t="s">
        <v>86</v>
      </c>
      <c r="C9" s="4">
        <f>SUM(C2:C8)</f>
        <v>19</v>
      </c>
      <c r="D9" s="4">
        <f>SUM(D2:D8)</f>
        <v>10</v>
      </c>
      <c r="E9" s="4">
        <f>SUM(E2:E8)</f>
        <v>6</v>
      </c>
      <c r="F9" s="4">
        <f>SUM(F2:F8)</f>
        <v>3</v>
      </c>
      <c r="G9" s="4">
        <f>SUM(G2:G8)</f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B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2" width="14" customWidth="1"/>
  </cols>
  <sheetData>
    <row r="1" spans="1:2" s="1" customFormat="1" x14ac:dyDescent="0.25">
      <c r="A1" s="1" t="s">
        <v>87</v>
      </c>
      <c r="B1" s="1" t="s">
        <v>88</v>
      </c>
    </row>
    <row r="2" spans="1:2" x14ac:dyDescent="0.25">
      <c r="A2" t="s">
        <v>89</v>
      </c>
      <c r="B2" s="2">
        <f>DATE(2026,11,6)</f>
        <v>46332</v>
      </c>
    </row>
    <row r="3" spans="1:2" x14ac:dyDescent="0.25">
      <c r="A3" t="s">
        <v>90</v>
      </c>
      <c r="B3" s="4">
        <f>COUNTA('Call Log'!$A$2:$A$51)</f>
        <v>19</v>
      </c>
    </row>
    <row r="4" spans="1:2" x14ac:dyDescent="0.25">
      <c r="A4" t="s">
        <v>13</v>
      </c>
      <c r="B4" s="4">
        <f>COUNTIF('Call Log'!$C$2:$C$51,"Incoming")</f>
        <v>10</v>
      </c>
    </row>
    <row r="5" spans="1:2" x14ac:dyDescent="0.25">
      <c r="A5" t="s">
        <v>18</v>
      </c>
      <c r="B5" s="4">
        <f>COUNTIF('Call Log'!$C$2:$C$51,"Outgoing")</f>
        <v>6</v>
      </c>
    </row>
    <row r="6" spans="1:2" x14ac:dyDescent="0.25">
      <c r="A6" t="s">
        <v>24</v>
      </c>
      <c r="B6" s="4">
        <f>COUNTIF('Call Log'!$C$2:$C$51,"Missed")</f>
        <v>3</v>
      </c>
    </row>
    <row r="7" spans="1:2" x14ac:dyDescent="0.25">
      <c r="A7" t="s">
        <v>91</v>
      </c>
      <c r="B7" s="4">
        <f>SUM('Call Log'!$I$2:$I$51)</f>
        <v>86</v>
      </c>
    </row>
    <row r="8" spans="1:2" x14ac:dyDescent="0.25">
      <c r="A8" t="s">
        <v>92</v>
      </c>
      <c r="B8" s="4">
        <f>IFERROR(ROUND(AVERAGEIFS('Call Log'!$I$2:$I$51,'Call Log'!$I$2:$I$51,"&gt;0"),1),0)</f>
        <v>5.4</v>
      </c>
    </row>
    <row r="9" spans="1:2" x14ac:dyDescent="0.25">
      <c r="A9" t="s">
        <v>93</v>
      </c>
      <c r="B9" s="4">
        <f>COUNTIF('Call Log'!$M$2:$M$51,"Open")+COUNTIF('Call Log'!$M$2:$M$51,"Due today")+COUNTIF('Call Log'!$M$2:$M$51,"Overdue")</f>
        <v>6</v>
      </c>
    </row>
    <row r="10" spans="1:2" x14ac:dyDescent="0.25">
      <c r="A10" t="s">
        <v>94</v>
      </c>
      <c r="B10" s="4">
        <f>COUNTIF('Call Log'!$M$2:$M$51,"Due today")</f>
        <v>2</v>
      </c>
    </row>
    <row r="11" spans="1:2" x14ac:dyDescent="0.25">
      <c r="A11" t="s">
        <v>95</v>
      </c>
      <c r="B11" s="4">
        <f>COUNTIF('Call Log'!$M$2:$M$51,"Overdue")</f>
        <v>2</v>
      </c>
    </row>
    <row r="12" spans="1:2" x14ac:dyDescent="0.25">
      <c r="A12" t="s">
        <v>96</v>
      </c>
      <c r="B12" s="4">
        <f>COUNTIF('Call Log'!$M$2:$M$51,"Done")</f>
        <v>6</v>
      </c>
    </row>
    <row r="13" spans="1:2" x14ac:dyDescent="0.25">
      <c r="A13" t="s">
        <v>97</v>
      </c>
      <c r="B13" s="4"/>
    </row>
    <row r="14" spans="1:2" x14ac:dyDescent="0.25">
      <c r="A14" t="s">
        <v>32</v>
      </c>
      <c r="B14" s="4">
        <f>COUNTIF('Call Log'!$G$2:$G$51,A14)</f>
        <v>3</v>
      </c>
    </row>
    <row r="15" spans="1:2" x14ac:dyDescent="0.25">
      <c r="A15" t="s">
        <v>45</v>
      </c>
      <c r="B15" s="4">
        <f>COUNTIF('Call Log'!$G$2:$G$51,A15)</f>
        <v>2</v>
      </c>
    </row>
    <row r="16" spans="1:2" x14ac:dyDescent="0.25">
      <c r="A16" t="s">
        <v>21</v>
      </c>
      <c r="B16" s="4">
        <f>COUNTIF('Call Log'!$G$2:$G$51,A16)</f>
        <v>2</v>
      </c>
    </row>
    <row r="17" spans="1:2" x14ac:dyDescent="0.25">
      <c r="A17" t="s">
        <v>16</v>
      </c>
      <c r="B17" s="4">
        <f>COUNTIF('Call Log'!$G$2:$G$51,A17)</f>
        <v>1</v>
      </c>
    </row>
    <row r="18" spans="1:2" x14ac:dyDescent="0.25">
      <c r="A18" t="s">
        <v>56</v>
      </c>
      <c r="B18" s="4">
        <f>COUNTIF('Call Log'!$G$2:$G$51,A18)</f>
        <v>2</v>
      </c>
    </row>
    <row r="19" spans="1:2" x14ac:dyDescent="0.25">
      <c r="A19" t="s">
        <v>39</v>
      </c>
      <c r="B19" s="4">
        <f>COUNTIF('Call Log'!$G$2:$G$51,A19)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Call Log</vt:lpstr>
      <vt:lpstr>By Day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Call Log</dc:title>
  <dc:subject/>
  <dc:description/>
  <cp:keywords/>
  <cp:category/>
  <cp:lastModifiedBy>Unknown</cp:lastModifiedBy>
  <dcterms:created xsi:type="dcterms:W3CDTF">2026-10-18T23:17:06Z</dcterms:created>
  <dcterms:modified xsi:type="dcterms:W3CDTF">2026-10-18T23:17:06Z</dcterms:modified>
</cp:coreProperties>
</file>