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ar Checklist" state="visible" r:id="rId4"/>
    <sheet sheetId="2" name="Meal Plan" state="visible" r:id="rId5"/>
    <sheet sheetId="3" name="Who Brings What" state="visible" r:id="rId6"/>
    <sheet sheetId="4" name="Trip Summary" state="visible" r:id="rId7"/>
  </sheets>
  <calcPr calcId="171027"/>
</workbook>
</file>

<file path=xl/sharedStrings.xml><?xml version="1.0" encoding="utf-8"?>
<sst xmlns="http://schemas.openxmlformats.org/spreadsheetml/2006/main" count="290" uniqueCount="146">
  <si>
    <t>Category</t>
  </si>
  <si>
    <t>Item</t>
  </si>
  <si>
    <t>How many</t>
  </si>
  <si>
    <t>Who brings</t>
  </si>
  <si>
    <t>Must have</t>
  </si>
  <si>
    <t>Packed</t>
  </si>
  <si>
    <t>Status</t>
  </si>
  <si>
    <t>Notes</t>
  </si>
  <si>
    <t>Shelter</t>
  </si>
  <si>
    <t>Tent with poles and stakes</t>
  </si>
  <si>
    <t>1</t>
  </si>
  <si>
    <t>Dan</t>
  </si>
  <si>
    <t>Count the stakes before you leave</t>
  </si>
  <si>
    <t>Tent footprint or tarp</t>
  </si>
  <si>
    <t>Rain fly</t>
  </si>
  <si>
    <t>Mallet</t>
  </si>
  <si>
    <t>Extra tarp and rope</t>
  </si>
  <si>
    <t>Marcus</t>
  </si>
  <si>
    <t>For rain over the picnic table</t>
  </si>
  <si>
    <t>Sleeping</t>
  </si>
  <si>
    <t>Sleeping bags</t>
  </si>
  <si>
    <t>4</t>
  </si>
  <si>
    <t>Everyone</t>
  </si>
  <si>
    <t>Check the temperature rating</t>
  </si>
  <si>
    <t>Sleeping pads or air mattress</t>
  </si>
  <si>
    <t>Air pump</t>
  </si>
  <si>
    <t>Priya</t>
  </si>
  <si>
    <t>Pillows</t>
  </si>
  <si>
    <t>Kitchen</t>
  </si>
  <si>
    <t>Camp stove</t>
  </si>
  <si>
    <t>Fuel canisters</t>
  </si>
  <si>
    <t>2</t>
  </si>
  <si>
    <t>Lighter and matches</t>
  </si>
  <si>
    <t>Keep matches in a zip bag</t>
  </si>
  <si>
    <t>Pot, pan and kettle</t>
  </si>
  <si>
    <t>1 set</t>
  </si>
  <si>
    <t>Plates, bowls, cups and cutlery</t>
  </si>
  <si>
    <t>4 sets</t>
  </si>
  <si>
    <t>Jen</t>
  </si>
  <si>
    <t>Cooking utensils and sharp knife</t>
  </si>
  <si>
    <t>Cutting board</t>
  </si>
  <si>
    <t>Dish tub, sponge and biodegradable soap</t>
  </si>
  <si>
    <t>Trash and recycling bags</t>
  </si>
  <si>
    <t>6</t>
  </si>
  <si>
    <t>Pack it in, pack it out</t>
  </si>
  <si>
    <t>Paper towels and foil</t>
  </si>
  <si>
    <t>1 each</t>
  </si>
  <si>
    <t>Food storage</t>
  </si>
  <si>
    <t>Cooler</t>
  </si>
  <si>
    <t>Ice or ice packs</t>
  </si>
  <si>
    <t>3 bags</t>
  </si>
  <si>
    <t>Buy on the way</t>
  </si>
  <si>
    <t>Water jugs</t>
  </si>
  <si>
    <t>2 x 5 gal</t>
  </si>
  <si>
    <t>About a gallon per person per day</t>
  </si>
  <si>
    <t>Bear-safe container or bag</t>
  </si>
  <si>
    <t>Check campground rules</t>
  </si>
  <si>
    <t>Clothing</t>
  </si>
  <si>
    <t>Rain jackets</t>
  </si>
  <si>
    <t>Warm layer for night</t>
  </si>
  <si>
    <t>Hiking shoes and camp sandals</t>
  </si>
  <si>
    <t>4 pairs</t>
  </si>
  <si>
    <t>Hats and sunglasses</t>
  </si>
  <si>
    <t>Lighting</t>
  </si>
  <si>
    <t>Headlamps with spare batteries</t>
  </si>
  <si>
    <t>Lantern</t>
  </si>
  <si>
    <t>Tools</t>
  </si>
  <si>
    <t>Camp chairs</t>
  </si>
  <si>
    <t>Multi-tool or knife</t>
  </si>
  <si>
    <t>Duct tape</t>
  </si>
  <si>
    <t>Fixes almost anything</t>
  </si>
  <si>
    <t>Firewood (buy local)</t>
  </si>
  <si>
    <t>2 bundles</t>
  </si>
  <si>
    <t>Many parks ban outside firewood</t>
  </si>
  <si>
    <t>Safety</t>
  </si>
  <si>
    <t>First aid kit</t>
  </si>
  <si>
    <t>Bug spray</t>
  </si>
  <si>
    <t>Sunscreen</t>
  </si>
  <si>
    <t>Personal medications</t>
  </si>
  <si>
    <t>As needed</t>
  </si>
  <si>
    <t>Map, permits and reservation printout</t>
  </si>
  <si>
    <t>No cell signal at the site</t>
  </si>
  <si>
    <t>Hygiene</t>
  </si>
  <si>
    <t>Toilet paper and trowel</t>
  </si>
  <si>
    <t>2 rolls</t>
  </si>
  <si>
    <t>Toothbrushes and toiletries</t>
  </si>
  <si>
    <t>Quick-dry towels</t>
  </si>
  <si>
    <t>Hand sanitizer and wipes</t>
  </si>
  <si>
    <t>Fun</t>
  </si>
  <si>
    <t>Cards and games</t>
  </si>
  <si>
    <t>S'mores sticks</t>
  </si>
  <si>
    <t>Bluetooth speaker</t>
  </si>
  <si>
    <t>Keep it quiet after 10 PM</t>
  </si>
  <si>
    <t>Camper and RV setup</t>
  </si>
  <si>
    <t>Fresh water hose</t>
  </si>
  <si>
    <t>Only if bringing the camper</t>
  </si>
  <si>
    <t>Sewer hose and gloves</t>
  </si>
  <si>
    <t>Leveling blocks and wheel chocks</t>
  </si>
  <si>
    <t>Electrical adapter (30/50 amp)</t>
  </si>
  <si>
    <t>Water pressure regulator</t>
  </si>
  <si>
    <t>Date</t>
  </si>
  <si>
    <t>Meal</t>
  </si>
  <si>
    <t>Menu</t>
  </si>
  <si>
    <t>Ingredients to bring</t>
  </si>
  <si>
    <t>Cost</t>
  </si>
  <si>
    <t>Dinner</t>
  </si>
  <si>
    <t>Foil packet sausages and veggies</t>
  </si>
  <si>
    <t>Sausages, peppers, onions, potatoes, foil</t>
  </si>
  <si>
    <t>Dessert</t>
  </si>
  <si>
    <t>S'mores</t>
  </si>
  <si>
    <t>Graham crackers, chocolate, marshmallows</t>
  </si>
  <si>
    <t>Breakfast</t>
  </si>
  <si>
    <t>Pancakes and bacon</t>
  </si>
  <si>
    <t>Pancake mix, bacon, syrup, butter, coffee</t>
  </si>
  <si>
    <t>Lunch</t>
  </si>
  <si>
    <t>Wraps and chips</t>
  </si>
  <si>
    <t>Tortillas, turkey, cheese, lettuce, chips</t>
  </si>
  <si>
    <t>Snacks</t>
  </si>
  <si>
    <t>Trail mix and fruit</t>
  </si>
  <si>
    <t>Trail mix, apples, granola bars</t>
  </si>
  <si>
    <t>Campfire chili</t>
  </si>
  <si>
    <t>Ground beef, beans, tomatoes, cornbread mix</t>
  </si>
  <si>
    <t>Breakfast burritos</t>
  </si>
  <si>
    <t>Eggs, tortillas, salsa, cheese, coffee</t>
  </si>
  <si>
    <t>Leftovers before we pack up</t>
  </si>
  <si>
    <t>Whatever's left</t>
  </si>
  <si>
    <t>Person</t>
  </si>
  <si>
    <t>Gear items</t>
  </si>
  <si>
    <t>Left</t>
  </si>
  <si>
    <t>Must-haves left</t>
  </si>
  <si>
    <t>Meals</t>
  </si>
  <si>
    <t>Food cost</t>
  </si>
  <si>
    <t>Value</t>
  </si>
  <si>
    <t>Campground</t>
  </si>
  <si>
    <t>Pine Lake State Park</t>
  </si>
  <si>
    <t>Site</t>
  </si>
  <si>
    <t>Loop B, site 14</t>
  </si>
  <si>
    <t>Arrive</t>
  </si>
  <si>
    <t>Nights</t>
  </si>
  <si>
    <t>Leave</t>
  </si>
  <si>
    <t>People</t>
  </si>
  <si>
    <t>Gear packed</t>
  </si>
  <si>
    <t>Must-haves still to pack</t>
  </si>
  <si>
    <t>Meals planned</t>
  </si>
  <si>
    <t>Food packed</t>
  </si>
  <si>
    <t>Food cost per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</si>
</sst>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4" width="11" customWidth="1"/>
    <col min="5" max="5" width="10" customWidth="1"/>
    <col min="6" max="6" width="8" customWidth="1"/>
    <col min="7" max="7" width="11" customWidth="1"/>
    <col min="8" max="8" width="3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b">
        <v>1</v>
      </c>
      <c r="F2" t="b">
        <v>1</v>
      </c>
      <c r="G2" t="str">
        <f>IF(ISBLANK(B2),"",IF(F2=TRUE,"Packed",IF(E2=TRUE,"Must pack","To pack")))</f>
        <v>Packed</v>
      </c>
      <c r="H2" t="s">
        <v>12</v>
      </c>
    </row>
    <row r="3" spans="1:8" x14ac:dyDescent="0.25">
      <c r="A3" t="s">
        <v>8</v>
      </c>
      <c r="B3" t="s">
        <v>13</v>
      </c>
      <c r="C3" t="s">
        <v>10</v>
      </c>
      <c r="D3" t="s">
        <v>11</v>
      </c>
      <c r="E3" t="b">
        <v>0</v>
      </c>
      <c r="F3" t="b">
        <v>1</v>
      </c>
      <c r="G3" t="str">
        <f>IF(ISBLANK(B3),"",IF(F3=TRUE,"Packed",IF(E3=TRUE,"Must pack","To pack")))</f>
        <v>Packed</v>
      </c>
    </row>
    <row r="4" spans="1:8" x14ac:dyDescent="0.25">
      <c r="A4" t="s">
        <v>8</v>
      </c>
      <c r="B4" t="s">
        <v>14</v>
      </c>
      <c r="C4" t="s">
        <v>10</v>
      </c>
      <c r="D4" t="s">
        <v>11</v>
      </c>
      <c r="E4" t="b">
        <v>1</v>
      </c>
      <c r="F4" t="b">
        <v>1</v>
      </c>
      <c r="G4" t="str">
        <f>IF(ISBLANK(B4),"",IF(F4=TRUE,"Packed",IF(E4=TRUE,"Must pack","To pack")))</f>
        <v>Packed</v>
      </c>
    </row>
    <row r="5" spans="1:8" x14ac:dyDescent="0.25">
      <c r="A5" t="s">
        <v>8</v>
      </c>
      <c r="B5" t="s">
        <v>15</v>
      </c>
      <c r="C5" t="s">
        <v>10</v>
      </c>
      <c r="D5" t="s">
        <v>11</v>
      </c>
      <c r="E5" t="b">
        <v>0</v>
      </c>
      <c r="F5" t="b">
        <v>0</v>
      </c>
      <c r="G5" t="str">
        <f>IF(ISBLANK(B5),"",IF(F5=TRUE,"Packed",IF(E5=TRUE,"Must pack","To pack")))</f>
        <v>To pack</v>
      </c>
    </row>
    <row r="6" spans="1:8" x14ac:dyDescent="0.25">
      <c r="A6" t="s">
        <v>8</v>
      </c>
      <c r="B6" t="s">
        <v>16</v>
      </c>
      <c r="C6" t="s">
        <v>10</v>
      </c>
      <c r="D6" t="s">
        <v>17</v>
      </c>
      <c r="E6" t="b">
        <v>0</v>
      </c>
      <c r="F6" t="b">
        <v>0</v>
      </c>
      <c r="G6" t="str">
        <f>IF(ISBLANK(B6),"",IF(F6=TRUE,"Packed",IF(E6=TRUE,"Must pack","To pack")))</f>
        <v>To pack</v>
      </c>
      <c r="H6" t="s">
        <v>18</v>
      </c>
    </row>
    <row r="7" spans="1:8" x14ac:dyDescent="0.25">
      <c r="A7" t="s">
        <v>19</v>
      </c>
      <c r="B7" t="s">
        <v>20</v>
      </c>
      <c r="C7" t="s">
        <v>21</v>
      </c>
      <c r="D7" t="s">
        <v>22</v>
      </c>
      <c r="E7" t="b">
        <v>1</v>
      </c>
      <c r="F7" t="b">
        <v>0</v>
      </c>
      <c r="G7" t="str">
        <f>IF(ISBLANK(B7),"",IF(F7=TRUE,"Packed",IF(E7=TRUE,"Must pack","To pack")))</f>
        <v>Must pack</v>
      </c>
      <c r="H7" t="s">
        <v>23</v>
      </c>
    </row>
    <row r="8" spans="1:8" x14ac:dyDescent="0.25">
      <c r="A8" t="s">
        <v>19</v>
      </c>
      <c r="B8" t="s">
        <v>24</v>
      </c>
      <c r="C8" t="s">
        <v>21</v>
      </c>
      <c r="D8" t="s">
        <v>22</v>
      </c>
      <c r="E8" t="b">
        <v>1</v>
      </c>
      <c r="F8" t="b">
        <v>0</v>
      </c>
      <c r="G8" t="str">
        <f>IF(ISBLANK(B8),"",IF(F8=TRUE,"Packed",IF(E8=TRUE,"Must pack","To pack")))</f>
        <v>Must pack</v>
      </c>
    </row>
    <row r="9" spans="1:8" x14ac:dyDescent="0.25">
      <c r="A9" t="s">
        <v>19</v>
      </c>
      <c r="B9" t="s">
        <v>25</v>
      </c>
      <c r="C9" t="s">
        <v>10</v>
      </c>
      <c r="D9" t="s">
        <v>26</v>
      </c>
      <c r="E9" t="b">
        <v>0</v>
      </c>
      <c r="F9" t="b">
        <v>0</v>
      </c>
      <c r="G9" t="str">
        <f>IF(ISBLANK(B9),"",IF(F9=TRUE,"Packed",IF(E9=TRUE,"Must pack","To pack")))</f>
        <v>To pack</v>
      </c>
    </row>
    <row r="10" spans="1:8" x14ac:dyDescent="0.25">
      <c r="A10" t="s">
        <v>19</v>
      </c>
      <c r="B10" t="s">
        <v>27</v>
      </c>
      <c r="C10" t="s">
        <v>21</v>
      </c>
      <c r="D10" t="s">
        <v>22</v>
      </c>
      <c r="E10" t="b">
        <v>0</v>
      </c>
      <c r="F10" t="b">
        <v>0</v>
      </c>
      <c r="G10" t="str">
        <f>IF(ISBLANK(B10),"",IF(F10=TRUE,"Packed",IF(E10=TRUE,"Must pack","To pack")))</f>
        <v>To pack</v>
      </c>
    </row>
    <row r="11" spans="1:8" x14ac:dyDescent="0.25">
      <c r="A11" t="s">
        <v>28</v>
      </c>
      <c r="B11" t="s">
        <v>29</v>
      </c>
      <c r="C11" t="s">
        <v>10</v>
      </c>
      <c r="D11" t="s">
        <v>17</v>
      </c>
      <c r="E11" t="b">
        <v>1</v>
      </c>
      <c r="F11" t="b">
        <v>1</v>
      </c>
      <c r="G11" t="str">
        <f>IF(ISBLANK(B11),"",IF(F11=TRUE,"Packed",IF(E11=TRUE,"Must pack","To pack")))</f>
        <v>Packed</v>
      </c>
    </row>
    <row r="12" spans="1:8" x14ac:dyDescent="0.25">
      <c r="A12" t="s">
        <v>28</v>
      </c>
      <c r="B12" t="s">
        <v>30</v>
      </c>
      <c r="C12" t="s">
        <v>31</v>
      </c>
      <c r="D12" t="s">
        <v>17</v>
      </c>
      <c r="E12" t="b">
        <v>1</v>
      </c>
      <c r="F12" t="b">
        <v>0</v>
      </c>
      <c r="G12" t="str">
        <f>IF(ISBLANK(B12),"",IF(F12=TRUE,"Packed",IF(E12=TRUE,"Must pack","To pack")))</f>
        <v>Must pack</v>
      </c>
    </row>
    <row r="13" spans="1:8" x14ac:dyDescent="0.25">
      <c r="A13" t="s">
        <v>28</v>
      </c>
      <c r="B13" t="s">
        <v>32</v>
      </c>
      <c r="C13" t="s">
        <v>31</v>
      </c>
      <c r="D13" t="s">
        <v>17</v>
      </c>
      <c r="E13" t="b">
        <v>1</v>
      </c>
      <c r="F13" t="b">
        <v>1</v>
      </c>
      <c r="G13" t="str">
        <f>IF(ISBLANK(B13),"",IF(F13=TRUE,"Packed",IF(E13=TRUE,"Must pack","To pack")))</f>
        <v>Packed</v>
      </c>
      <c r="H13" t="s">
        <v>33</v>
      </c>
    </row>
    <row r="14" spans="1:8" x14ac:dyDescent="0.25">
      <c r="A14" t="s">
        <v>28</v>
      </c>
      <c r="B14" t="s">
        <v>34</v>
      </c>
      <c r="C14" t="s">
        <v>35</v>
      </c>
      <c r="D14" t="s">
        <v>17</v>
      </c>
      <c r="E14" t="b">
        <v>1</v>
      </c>
      <c r="F14" t="b">
        <v>1</v>
      </c>
      <c r="G14" t="str">
        <f>IF(ISBLANK(B14),"",IF(F14=TRUE,"Packed",IF(E14=TRUE,"Must pack","To pack")))</f>
        <v>Packed</v>
      </c>
    </row>
    <row r="15" spans="1:8" x14ac:dyDescent="0.25">
      <c r="A15" t="s">
        <v>28</v>
      </c>
      <c r="B15" t="s">
        <v>36</v>
      </c>
      <c r="C15" t="s">
        <v>37</v>
      </c>
      <c r="D15" t="s">
        <v>38</v>
      </c>
      <c r="E15" t="b">
        <v>0</v>
      </c>
      <c r="F15" t="b">
        <v>0</v>
      </c>
      <c r="G15" t="str">
        <f>IF(ISBLANK(B15),"",IF(F15=TRUE,"Packed",IF(E15=TRUE,"Must pack","To pack")))</f>
        <v>To pack</v>
      </c>
    </row>
    <row r="16" spans="1:8" x14ac:dyDescent="0.25">
      <c r="A16" t="s">
        <v>28</v>
      </c>
      <c r="B16" t="s">
        <v>39</v>
      </c>
      <c r="C16" t="s">
        <v>35</v>
      </c>
      <c r="D16" t="s">
        <v>17</v>
      </c>
      <c r="E16" t="b">
        <v>0</v>
      </c>
      <c r="F16" t="b">
        <v>1</v>
      </c>
      <c r="G16" t="str">
        <f>IF(ISBLANK(B16),"",IF(F16=TRUE,"Packed",IF(E16=TRUE,"Must pack","To pack")))</f>
        <v>Packed</v>
      </c>
    </row>
    <row r="17" spans="1:8" x14ac:dyDescent="0.25">
      <c r="A17" t="s">
        <v>28</v>
      </c>
      <c r="B17" t="s">
        <v>40</v>
      </c>
      <c r="C17" t="s">
        <v>10</v>
      </c>
      <c r="D17" t="s">
        <v>38</v>
      </c>
      <c r="E17" t="b">
        <v>0</v>
      </c>
      <c r="F17" t="b">
        <v>0</v>
      </c>
      <c r="G17" t="str">
        <f>IF(ISBLANK(B17),"",IF(F17=TRUE,"Packed",IF(E17=TRUE,"Must pack","To pack")))</f>
        <v>To pack</v>
      </c>
    </row>
    <row r="18" spans="1:8" x14ac:dyDescent="0.25">
      <c r="A18" t="s">
        <v>28</v>
      </c>
      <c r="B18" t="s">
        <v>41</v>
      </c>
      <c r="C18" t="s">
        <v>10</v>
      </c>
      <c r="D18" t="s">
        <v>38</v>
      </c>
      <c r="E18" t="b">
        <v>0</v>
      </c>
      <c r="F18" t="b">
        <v>0</v>
      </c>
      <c r="G18" t="str">
        <f>IF(ISBLANK(B18),"",IF(F18=TRUE,"Packed",IF(E18=TRUE,"Must pack","To pack")))</f>
        <v>To pack</v>
      </c>
    </row>
    <row r="19" spans="1:8" x14ac:dyDescent="0.25">
      <c r="A19" t="s">
        <v>28</v>
      </c>
      <c r="B19" t="s">
        <v>42</v>
      </c>
      <c r="C19" t="s">
        <v>43</v>
      </c>
      <c r="D19" t="s">
        <v>38</v>
      </c>
      <c r="E19" t="b">
        <v>0</v>
      </c>
      <c r="F19" t="b">
        <v>0</v>
      </c>
      <c r="G19" t="str">
        <f>IF(ISBLANK(B19),"",IF(F19=TRUE,"Packed",IF(E19=TRUE,"Must pack","To pack")))</f>
        <v>To pack</v>
      </c>
      <c r="H19" t="s">
        <v>44</v>
      </c>
    </row>
    <row r="20" spans="1:8" x14ac:dyDescent="0.25">
      <c r="A20" t="s">
        <v>28</v>
      </c>
      <c r="B20" t="s">
        <v>45</v>
      </c>
      <c r="C20" t="s">
        <v>46</v>
      </c>
      <c r="D20" t="s">
        <v>38</v>
      </c>
      <c r="E20" t="b">
        <v>0</v>
      </c>
      <c r="F20" t="b">
        <v>0</v>
      </c>
      <c r="G20" t="str">
        <f>IF(ISBLANK(B20),"",IF(F20=TRUE,"Packed",IF(E20=TRUE,"Must pack","To pack")))</f>
        <v>To pack</v>
      </c>
    </row>
    <row r="21" spans="1:8" x14ac:dyDescent="0.25">
      <c r="A21" t="s">
        <v>47</v>
      </c>
      <c r="B21" t="s">
        <v>48</v>
      </c>
      <c r="C21" t="s">
        <v>31</v>
      </c>
      <c r="D21" t="s">
        <v>26</v>
      </c>
      <c r="E21" t="b">
        <v>1</v>
      </c>
      <c r="F21" t="b">
        <v>0</v>
      </c>
      <c r="G21" t="str">
        <f>IF(ISBLANK(B21),"",IF(F21=TRUE,"Packed",IF(E21=TRUE,"Must pack","To pack")))</f>
        <v>Must pack</v>
      </c>
    </row>
    <row r="22" spans="1:8" x14ac:dyDescent="0.25">
      <c r="A22" t="s">
        <v>47</v>
      </c>
      <c r="B22" t="s">
        <v>49</v>
      </c>
      <c r="C22" t="s">
        <v>50</v>
      </c>
      <c r="D22" t="s">
        <v>26</v>
      </c>
      <c r="E22" t="b">
        <v>1</v>
      </c>
      <c r="F22" t="b">
        <v>0</v>
      </c>
      <c r="G22" t="str">
        <f>IF(ISBLANK(B22),"",IF(F22=TRUE,"Packed",IF(E22=TRUE,"Must pack","To pack")))</f>
        <v>Must pack</v>
      </c>
      <c r="H22" t="s">
        <v>51</v>
      </c>
    </row>
    <row r="23" spans="1:8" x14ac:dyDescent="0.25">
      <c r="A23" t="s">
        <v>47</v>
      </c>
      <c r="B23" t="s">
        <v>52</v>
      </c>
      <c r="C23" t="s">
        <v>53</v>
      </c>
      <c r="D23" t="s">
        <v>11</v>
      </c>
      <c r="E23" t="b">
        <v>1</v>
      </c>
      <c r="F23" t="b">
        <v>0</v>
      </c>
      <c r="G23" t="str">
        <f>IF(ISBLANK(B23),"",IF(F23=TRUE,"Packed",IF(E23=TRUE,"Must pack","To pack")))</f>
        <v>Must pack</v>
      </c>
      <c r="H23" t="s">
        <v>54</v>
      </c>
    </row>
    <row r="24" spans="1:8" x14ac:dyDescent="0.25">
      <c r="A24" t="s">
        <v>47</v>
      </c>
      <c r="B24" t="s">
        <v>55</v>
      </c>
      <c r="C24" t="s">
        <v>10</v>
      </c>
      <c r="D24" t="s">
        <v>11</v>
      </c>
      <c r="E24" t="b">
        <v>0</v>
      </c>
      <c r="F24" t="b">
        <v>0</v>
      </c>
      <c r="G24" t="str">
        <f>IF(ISBLANK(B24),"",IF(F24=TRUE,"Packed",IF(E24=TRUE,"Must pack","To pack")))</f>
        <v>To pack</v>
      </c>
      <c r="H24" t="s">
        <v>56</v>
      </c>
    </row>
    <row r="25" spans="1:8" x14ac:dyDescent="0.25">
      <c r="A25" t="s">
        <v>57</v>
      </c>
      <c r="B25" t="s">
        <v>58</v>
      </c>
      <c r="C25" t="s">
        <v>21</v>
      </c>
      <c r="D25" t="s">
        <v>22</v>
      </c>
      <c r="E25" t="b">
        <v>1</v>
      </c>
      <c r="F25" t="b">
        <v>0</v>
      </c>
      <c r="G25" t="str">
        <f>IF(ISBLANK(B25),"",IF(F25=TRUE,"Packed",IF(E25=TRUE,"Must pack","To pack")))</f>
        <v>Must pack</v>
      </c>
    </row>
    <row r="26" spans="1:8" x14ac:dyDescent="0.25">
      <c r="A26" t="s">
        <v>57</v>
      </c>
      <c r="B26" t="s">
        <v>59</v>
      </c>
      <c r="C26" t="s">
        <v>21</v>
      </c>
      <c r="D26" t="s">
        <v>22</v>
      </c>
      <c r="E26" t="b">
        <v>1</v>
      </c>
      <c r="F26" t="b">
        <v>0</v>
      </c>
      <c r="G26" t="str">
        <f>IF(ISBLANK(B26),"",IF(F26=TRUE,"Packed",IF(E26=TRUE,"Must pack","To pack")))</f>
        <v>Must pack</v>
      </c>
    </row>
    <row r="27" spans="1:8" x14ac:dyDescent="0.25">
      <c r="A27" t="s">
        <v>57</v>
      </c>
      <c r="B27" t="s">
        <v>60</v>
      </c>
      <c r="C27" t="s">
        <v>61</v>
      </c>
      <c r="D27" t="s">
        <v>22</v>
      </c>
      <c r="E27" t="b">
        <v>0</v>
      </c>
      <c r="F27" t="b">
        <v>0</v>
      </c>
      <c r="G27" t="str">
        <f>IF(ISBLANK(B27),"",IF(F27=TRUE,"Packed",IF(E27=TRUE,"Must pack","To pack")))</f>
        <v>To pack</v>
      </c>
    </row>
    <row r="28" spans="1:8" x14ac:dyDescent="0.25">
      <c r="A28" t="s">
        <v>57</v>
      </c>
      <c r="B28" t="s">
        <v>62</v>
      </c>
      <c r="C28" t="s">
        <v>21</v>
      </c>
      <c r="D28" t="s">
        <v>22</v>
      </c>
      <c r="E28" t="b">
        <v>0</v>
      </c>
      <c r="F28" t="b">
        <v>0</v>
      </c>
      <c r="G28" t="str">
        <f>IF(ISBLANK(B28),"",IF(F28=TRUE,"Packed",IF(E28=TRUE,"Must pack","To pack")))</f>
        <v>To pack</v>
      </c>
    </row>
    <row r="29" spans="1:8" x14ac:dyDescent="0.25">
      <c r="A29" t="s">
        <v>63</v>
      </c>
      <c r="B29" t="s">
        <v>64</v>
      </c>
      <c r="C29" t="s">
        <v>21</v>
      </c>
      <c r="D29" t="s">
        <v>22</v>
      </c>
      <c r="E29" t="b">
        <v>1</v>
      </c>
      <c r="F29" t="b">
        <v>0</v>
      </c>
      <c r="G29" t="str">
        <f>IF(ISBLANK(B29),"",IF(F29=TRUE,"Packed",IF(E29=TRUE,"Must pack","To pack")))</f>
        <v>Must pack</v>
      </c>
    </row>
    <row r="30" spans="1:8" x14ac:dyDescent="0.25">
      <c r="A30" t="s">
        <v>63</v>
      </c>
      <c r="B30" t="s">
        <v>65</v>
      </c>
      <c r="C30" t="s">
        <v>10</v>
      </c>
      <c r="D30" t="s">
        <v>26</v>
      </c>
      <c r="E30" t="b">
        <v>0</v>
      </c>
      <c r="F30" t="b">
        <v>1</v>
      </c>
      <c r="G30" t="str">
        <f>IF(ISBLANK(B30),"",IF(F30=TRUE,"Packed",IF(E30=TRUE,"Must pack","To pack")))</f>
        <v>Packed</v>
      </c>
    </row>
    <row r="31" spans="1:8" x14ac:dyDescent="0.25">
      <c r="A31" t="s">
        <v>66</v>
      </c>
      <c r="B31" t="s">
        <v>67</v>
      </c>
      <c r="C31" t="s">
        <v>21</v>
      </c>
      <c r="D31" t="s">
        <v>22</v>
      </c>
      <c r="E31" t="b">
        <v>0</v>
      </c>
      <c r="F31" t="b">
        <v>0</v>
      </c>
      <c r="G31" t="str">
        <f>IF(ISBLANK(B31),"",IF(F31=TRUE,"Packed",IF(E31=TRUE,"Must pack","To pack")))</f>
        <v>To pack</v>
      </c>
    </row>
    <row r="32" spans="1:8" x14ac:dyDescent="0.25">
      <c r="A32" t="s">
        <v>66</v>
      </c>
      <c r="B32" t="s">
        <v>68</v>
      </c>
      <c r="C32" t="s">
        <v>10</v>
      </c>
      <c r="D32" t="s">
        <v>11</v>
      </c>
      <c r="E32" t="b">
        <v>0</v>
      </c>
      <c r="F32" t="b">
        <v>1</v>
      </c>
      <c r="G32" t="str">
        <f>IF(ISBLANK(B32),"",IF(F32=TRUE,"Packed",IF(E32=TRUE,"Must pack","To pack")))</f>
        <v>Packed</v>
      </c>
    </row>
    <row r="33" spans="1:8" x14ac:dyDescent="0.25">
      <c r="A33" t="s">
        <v>66</v>
      </c>
      <c r="B33" t="s">
        <v>69</v>
      </c>
      <c r="C33" t="s">
        <v>10</v>
      </c>
      <c r="D33" t="s">
        <v>11</v>
      </c>
      <c r="E33" t="b">
        <v>0</v>
      </c>
      <c r="F33" t="b">
        <v>1</v>
      </c>
      <c r="G33" t="str">
        <f>IF(ISBLANK(B33),"",IF(F33=TRUE,"Packed",IF(E33=TRUE,"Must pack","To pack")))</f>
        <v>Packed</v>
      </c>
      <c r="H33" t="s">
        <v>70</v>
      </c>
    </row>
    <row r="34" spans="1:8" x14ac:dyDescent="0.25">
      <c r="A34" t="s">
        <v>66</v>
      </c>
      <c r="B34" t="s">
        <v>71</v>
      </c>
      <c r="C34" t="s">
        <v>72</v>
      </c>
      <c r="D34" t="s">
        <v>17</v>
      </c>
      <c r="E34" t="b">
        <v>0</v>
      </c>
      <c r="F34" t="b">
        <v>0</v>
      </c>
      <c r="G34" t="str">
        <f>IF(ISBLANK(B34),"",IF(F34=TRUE,"Packed",IF(E34=TRUE,"Must pack","To pack")))</f>
        <v>To pack</v>
      </c>
      <c r="H34" t="s">
        <v>73</v>
      </c>
    </row>
    <row r="35" spans="1:8" x14ac:dyDescent="0.25">
      <c r="A35" t="s">
        <v>74</v>
      </c>
      <c r="B35" t="s">
        <v>75</v>
      </c>
      <c r="C35" t="s">
        <v>10</v>
      </c>
      <c r="D35" t="s">
        <v>26</v>
      </c>
      <c r="E35" t="b">
        <v>1</v>
      </c>
      <c r="F35" t="b">
        <v>1</v>
      </c>
      <c r="G35" t="str">
        <f>IF(ISBLANK(B35),"",IF(F35=TRUE,"Packed",IF(E35=TRUE,"Must pack","To pack")))</f>
        <v>Packed</v>
      </c>
    </row>
    <row r="36" spans="1:8" x14ac:dyDescent="0.25">
      <c r="A36" t="s">
        <v>74</v>
      </c>
      <c r="B36" t="s">
        <v>76</v>
      </c>
      <c r="C36" t="s">
        <v>31</v>
      </c>
      <c r="D36" t="s">
        <v>26</v>
      </c>
      <c r="E36" t="b">
        <v>1</v>
      </c>
      <c r="F36" t="b">
        <v>0</v>
      </c>
      <c r="G36" t="str">
        <f>IF(ISBLANK(B36),"",IF(F36=TRUE,"Packed",IF(E36=TRUE,"Must pack","To pack")))</f>
        <v>Must pack</v>
      </c>
    </row>
    <row r="37" spans="1:8" x14ac:dyDescent="0.25">
      <c r="A37" t="s">
        <v>74</v>
      </c>
      <c r="B37" t="s">
        <v>77</v>
      </c>
      <c r="C37" t="s">
        <v>10</v>
      </c>
      <c r="D37" t="s">
        <v>26</v>
      </c>
      <c r="E37" t="b">
        <v>1</v>
      </c>
      <c r="F37" t="b">
        <v>0</v>
      </c>
      <c r="G37" t="str">
        <f>IF(ISBLANK(B37),"",IF(F37=TRUE,"Packed",IF(E37=TRUE,"Must pack","To pack")))</f>
        <v>Must pack</v>
      </c>
    </row>
    <row r="38" spans="1:8" x14ac:dyDescent="0.25">
      <c r="A38" t="s">
        <v>74</v>
      </c>
      <c r="B38" t="s">
        <v>78</v>
      </c>
      <c r="C38" t="s">
        <v>79</v>
      </c>
      <c r="D38" t="s">
        <v>22</v>
      </c>
      <c r="E38" t="b">
        <v>1</v>
      </c>
      <c r="F38" t="b">
        <v>0</v>
      </c>
      <c r="G38" t="str">
        <f>IF(ISBLANK(B38),"",IF(F38=TRUE,"Packed",IF(E38=TRUE,"Must pack","To pack")))</f>
        <v>Must pack</v>
      </c>
    </row>
    <row r="39" spans="1:8" x14ac:dyDescent="0.25">
      <c r="A39" t="s">
        <v>74</v>
      </c>
      <c r="B39" t="s">
        <v>80</v>
      </c>
      <c r="C39" t="s">
        <v>10</v>
      </c>
      <c r="D39" t="s">
        <v>38</v>
      </c>
      <c r="E39" t="b">
        <v>1</v>
      </c>
      <c r="F39" t="b">
        <v>1</v>
      </c>
      <c r="G39" t="str">
        <f>IF(ISBLANK(B39),"",IF(F39=TRUE,"Packed",IF(E39=TRUE,"Must pack","To pack")))</f>
        <v>Packed</v>
      </c>
      <c r="H39" t="s">
        <v>81</v>
      </c>
    </row>
    <row r="40" spans="1:8" x14ac:dyDescent="0.25">
      <c r="A40" t="s">
        <v>82</v>
      </c>
      <c r="B40" t="s">
        <v>83</v>
      </c>
      <c r="C40" t="s">
        <v>84</v>
      </c>
      <c r="D40" t="s">
        <v>38</v>
      </c>
      <c r="E40" t="b">
        <v>1</v>
      </c>
      <c r="F40" t="b">
        <v>0</v>
      </c>
      <c r="G40" t="str">
        <f>IF(ISBLANK(B40),"",IF(F40=TRUE,"Packed",IF(E40=TRUE,"Must pack","To pack")))</f>
        <v>Must pack</v>
      </c>
    </row>
    <row r="41" spans="1:8" x14ac:dyDescent="0.25">
      <c r="A41" t="s">
        <v>82</v>
      </c>
      <c r="B41" t="s">
        <v>85</v>
      </c>
      <c r="C41" t="s">
        <v>21</v>
      </c>
      <c r="D41" t="s">
        <v>22</v>
      </c>
      <c r="E41" t="b">
        <v>0</v>
      </c>
      <c r="F41" t="b">
        <v>0</v>
      </c>
      <c r="G41" t="str">
        <f>IF(ISBLANK(B41),"",IF(F41=TRUE,"Packed",IF(E41=TRUE,"Must pack","To pack")))</f>
        <v>To pack</v>
      </c>
    </row>
    <row r="42" spans="1:8" x14ac:dyDescent="0.25">
      <c r="A42" t="s">
        <v>82</v>
      </c>
      <c r="B42" t="s">
        <v>86</v>
      </c>
      <c r="C42" t="s">
        <v>21</v>
      </c>
      <c r="D42" t="s">
        <v>22</v>
      </c>
      <c r="E42" t="b">
        <v>0</v>
      </c>
      <c r="F42" t="b">
        <v>0</v>
      </c>
      <c r="G42" t="str">
        <f>IF(ISBLANK(B42),"",IF(F42=TRUE,"Packed",IF(E42=TRUE,"Must pack","To pack")))</f>
        <v>To pack</v>
      </c>
    </row>
    <row r="43" spans="1:8" x14ac:dyDescent="0.25">
      <c r="A43" t="s">
        <v>82</v>
      </c>
      <c r="B43" t="s">
        <v>87</v>
      </c>
      <c r="C43" t="s">
        <v>46</v>
      </c>
      <c r="D43" t="s">
        <v>38</v>
      </c>
      <c r="E43" t="b">
        <v>0</v>
      </c>
      <c r="F43" t="b">
        <v>0</v>
      </c>
      <c r="G43" t="str">
        <f>IF(ISBLANK(B43),"",IF(F43=TRUE,"Packed",IF(E43=TRUE,"Must pack","To pack")))</f>
        <v>To pack</v>
      </c>
    </row>
    <row r="44" spans="1:8" x14ac:dyDescent="0.25">
      <c r="A44" t="s">
        <v>88</v>
      </c>
      <c r="B44" t="s">
        <v>89</v>
      </c>
      <c r="C44" t="s">
        <v>10</v>
      </c>
      <c r="D44" t="s">
        <v>38</v>
      </c>
      <c r="E44" t="b">
        <v>0</v>
      </c>
      <c r="F44" t="b">
        <v>0</v>
      </c>
      <c r="G44" t="str">
        <f>IF(ISBLANK(B44),"",IF(F44=TRUE,"Packed",IF(E44=TRUE,"Must pack","To pack")))</f>
        <v>To pack</v>
      </c>
    </row>
    <row r="45" spans="1:8" x14ac:dyDescent="0.25">
      <c r="A45" t="s">
        <v>88</v>
      </c>
      <c r="B45" t="s">
        <v>90</v>
      </c>
      <c r="C45" t="s">
        <v>21</v>
      </c>
      <c r="D45" t="s">
        <v>17</v>
      </c>
      <c r="E45" t="b">
        <v>0</v>
      </c>
      <c r="F45" t="b">
        <v>0</v>
      </c>
      <c r="G45" t="str">
        <f>IF(ISBLANK(B45),"",IF(F45=TRUE,"Packed",IF(E45=TRUE,"Must pack","To pack")))</f>
        <v>To pack</v>
      </c>
    </row>
    <row r="46" spans="1:8" x14ac:dyDescent="0.25">
      <c r="A46" t="s">
        <v>88</v>
      </c>
      <c r="B46" t="s">
        <v>91</v>
      </c>
      <c r="C46" t="s">
        <v>10</v>
      </c>
      <c r="D46" t="s">
        <v>26</v>
      </c>
      <c r="E46" t="b">
        <v>0</v>
      </c>
      <c r="F46" t="b">
        <v>0</v>
      </c>
      <c r="G46" t="str">
        <f>IF(ISBLANK(B46),"",IF(F46=TRUE,"Packed",IF(E46=TRUE,"Must pack","To pack")))</f>
        <v>To pack</v>
      </c>
      <c r="H46" t="s">
        <v>92</v>
      </c>
    </row>
    <row r="47" spans="1:8" x14ac:dyDescent="0.25">
      <c r="A47" t="s">
        <v>93</v>
      </c>
      <c r="B47" t="s">
        <v>94</v>
      </c>
      <c r="C47" t="s">
        <v>10</v>
      </c>
      <c r="D47" t="s">
        <v>11</v>
      </c>
      <c r="E47" t="b">
        <v>0</v>
      </c>
      <c r="F47" t="b">
        <v>0</v>
      </c>
      <c r="G47" t="str">
        <f>IF(ISBLANK(B47),"",IF(F47=TRUE,"Packed",IF(E47=TRUE,"Must pack","To pack")))</f>
        <v>To pack</v>
      </c>
      <c r="H47" t="s">
        <v>95</v>
      </c>
    </row>
    <row r="48" spans="1:8" x14ac:dyDescent="0.25">
      <c r="A48" t="s">
        <v>93</v>
      </c>
      <c r="B48" t="s">
        <v>96</v>
      </c>
      <c r="C48" t="s">
        <v>10</v>
      </c>
      <c r="D48" t="s">
        <v>11</v>
      </c>
      <c r="E48" t="b">
        <v>0</v>
      </c>
      <c r="F48" t="b">
        <v>0</v>
      </c>
      <c r="G48" t="str">
        <f>IF(ISBLANK(B48),"",IF(F48=TRUE,"Packed",IF(E48=TRUE,"Must pack","To pack")))</f>
        <v>To pack</v>
      </c>
    </row>
    <row r="49" spans="1:8" x14ac:dyDescent="0.25">
      <c r="A49" t="s">
        <v>93</v>
      </c>
      <c r="B49" t="s">
        <v>97</v>
      </c>
      <c r="C49" t="s">
        <v>35</v>
      </c>
      <c r="D49" t="s">
        <v>11</v>
      </c>
      <c r="E49" t="b">
        <v>0</v>
      </c>
      <c r="F49" t="b">
        <v>0</v>
      </c>
      <c r="G49" t="str">
        <f>IF(ISBLANK(B49),"",IF(F49=TRUE,"Packed",IF(E49=TRUE,"Must pack","To pack")))</f>
        <v>To pack</v>
      </c>
    </row>
    <row r="50" spans="1:8" x14ac:dyDescent="0.25">
      <c r="A50" t="s">
        <v>93</v>
      </c>
      <c r="B50" t="s">
        <v>98</v>
      </c>
      <c r="C50" t="s">
        <v>10</v>
      </c>
      <c r="D50" t="s">
        <v>11</v>
      </c>
      <c r="E50" t="b">
        <v>0</v>
      </c>
      <c r="F50" t="b">
        <v>0</v>
      </c>
      <c r="G50" t="str">
        <f>IF(ISBLANK(B50),"",IF(F50=TRUE,"Packed",IF(E50=TRUE,"Must pack","To pack")))</f>
        <v>To pack</v>
      </c>
    </row>
    <row r="51" spans="1:8" x14ac:dyDescent="0.25">
      <c r="A51" t="s">
        <v>93</v>
      </c>
      <c r="B51" t="s">
        <v>99</v>
      </c>
      <c r="C51" t="s">
        <v>10</v>
      </c>
      <c r="D51" t="s">
        <v>11</v>
      </c>
      <c r="E51" t="b">
        <v>0</v>
      </c>
      <c r="F51" t="b">
        <v>0</v>
      </c>
      <c r="G51" t="str">
        <f>IF(ISBLANK(B51),"",IF(F51=TRUE,"Packed",IF(E51=TRUE,"Must pack","To pack")))</f>
        <v>To pack</v>
      </c>
    </row>
  </sheetData>
  <dataValidations count="2">
    <dataValidation type="list" allowBlank="1" sqref="E10:F51">
      <formula1>"TRUE,FALSE"</formula1>
    </dataValidation>
    <dataValidation type="list" allowBlank="1" sqref="E2:F51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3" width="30" customWidth="1"/>
    <col min="4" max="4" width="42" customWidth="1"/>
    <col min="5" max="5" width="11" customWidth="1"/>
    <col min="6" max="6" width="8" customWidth="1"/>
    <col min="8" max="8" width="8" customWidth="1"/>
  </cols>
  <sheetData>
    <row r="1" spans="1:8" s="1" customFormat="1" x14ac:dyDescent="0.25">
      <c r="A1" s="1" t="s">
        <v>100</v>
      </c>
      <c r="B1" s="1" t="s">
        <v>101</v>
      </c>
      <c r="C1" s="1" t="s">
        <v>102</v>
      </c>
      <c r="D1" s="1" t="s">
        <v>103</v>
      </c>
      <c r="E1" s="1" t="s">
        <v>3</v>
      </c>
      <c r="F1" s="1" t="s">
        <v>48</v>
      </c>
      <c r="G1" s="1" t="s">
        <v>104</v>
      </c>
      <c r="H1" s="1" t="s">
        <v>5</v>
      </c>
    </row>
    <row r="2" spans="1:8" x14ac:dyDescent="0.25">
      <c r="A2" s="2">
        <f>'Trip Summary'!$B$4+0</f>
        <v>46556</v>
      </c>
      <c r="B2" t="s">
        <v>105</v>
      </c>
      <c r="C2" t="s">
        <v>106</v>
      </c>
      <c r="D2" t="s">
        <v>107</v>
      </c>
      <c r="E2" t="s">
        <v>17</v>
      </c>
      <c r="F2" t="b">
        <v>1</v>
      </c>
      <c r="G2" s="3">
        <v>32</v>
      </c>
      <c r="H2" t="b">
        <v>0</v>
      </c>
    </row>
    <row r="3" spans="1:8" x14ac:dyDescent="0.25">
      <c r="A3" s="2">
        <f>'Trip Summary'!$B$4+0</f>
        <v>46556</v>
      </c>
      <c r="B3" t="s">
        <v>108</v>
      </c>
      <c r="C3" t="s">
        <v>109</v>
      </c>
      <c r="D3" t="s">
        <v>110</v>
      </c>
      <c r="E3" t="s">
        <v>38</v>
      </c>
      <c r="F3" t="b">
        <v>0</v>
      </c>
      <c r="G3" s="3">
        <v>12</v>
      </c>
      <c r="H3" t="b">
        <v>1</v>
      </c>
    </row>
    <row r="4" spans="1:8" x14ac:dyDescent="0.25">
      <c r="A4" s="2">
        <f>'Trip Summary'!$B$4+1</f>
        <v>46557</v>
      </c>
      <c r="B4" t="s">
        <v>111</v>
      </c>
      <c r="C4" t="s">
        <v>112</v>
      </c>
      <c r="D4" t="s">
        <v>113</v>
      </c>
      <c r="E4" t="s">
        <v>26</v>
      </c>
      <c r="F4" t="b">
        <v>1</v>
      </c>
      <c r="G4" s="3">
        <v>24</v>
      </c>
      <c r="H4" t="b">
        <v>0</v>
      </c>
    </row>
    <row r="5" spans="1:8" x14ac:dyDescent="0.25">
      <c r="A5" s="2">
        <f>'Trip Summary'!$B$4+1</f>
        <v>46557</v>
      </c>
      <c r="B5" t="s">
        <v>114</v>
      </c>
      <c r="C5" t="s">
        <v>115</v>
      </c>
      <c r="D5" t="s">
        <v>116</v>
      </c>
      <c r="E5" t="s">
        <v>38</v>
      </c>
      <c r="F5" t="b">
        <v>1</v>
      </c>
      <c r="G5" s="3">
        <v>22</v>
      </c>
      <c r="H5" t="b">
        <v>1</v>
      </c>
    </row>
    <row r="6" spans="1:8" x14ac:dyDescent="0.25">
      <c r="A6" s="2">
        <f>'Trip Summary'!$B$4+1</f>
        <v>46557</v>
      </c>
      <c r="B6" t="s">
        <v>117</v>
      </c>
      <c r="C6" t="s">
        <v>118</v>
      </c>
      <c r="D6" t="s">
        <v>119</v>
      </c>
      <c r="E6" t="s">
        <v>11</v>
      </c>
      <c r="F6" t="b">
        <v>0</v>
      </c>
      <c r="G6" s="3">
        <v>18</v>
      </c>
      <c r="H6" t="b">
        <v>1</v>
      </c>
    </row>
    <row r="7" spans="1:8" x14ac:dyDescent="0.25">
      <c r="A7" s="2">
        <f>'Trip Summary'!$B$4+1</f>
        <v>46557</v>
      </c>
      <c r="B7" t="s">
        <v>105</v>
      </c>
      <c r="C7" t="s">
        <v>120</v>
      </c>
      <c r="D7" t="s">
        <v>121</v>
      </c>
      <c r="E7" t="s">
        <v>17</v>
      </c>
      <c r="F7" t="b">
        <v>1</v>
      </c>
      <c r="G7" s="3">
        <v>30</v>
      </c>
      <c r="H7" t="b">
        <v>0</v>
      </c>
    </row>
    <row r="8" spans="1:8" x14ac:dyDescent="0.25">
      <c r="A8" s="2">
        <f>'Trip Summary'!$B$4+2</f>
        <v>46558</v>
      </c>
      <c r="B8" t="s">
        <v>111</v>
      </c>
      <c r="C8" t="s">
        <v>122</v>
      </c>
      <c r="D8" t="s">
        <v>123</v>
      </c>
      <c r="E8" t="s">
        <v>26</v>
      </c>
      <c r="F8" t="b">
        <v>1</v>
      </c>
      <c r="G8" s="3">
        <v>20</v>
      </c>
      <c r="H8" t="b">
        <v>0</v>
      </c>
    </row>
    <row r="9" spans="1:8" x14ac:dyDescent="0.25">
      <c r="A9" s="2">
        <f>'Trip Summary'!$B$4+2</f>
        <v>46558</v>
      </c>
      <c r="B9" t="s">
        <v>114</v>
      </c>
      <c r="C9" t="s">
        <v>124</v>
      </c>
      <c r="D9" t="s">
        <v>125</v>
      </c>
      <c r="E9" t="s">
        <v>22</v>
      </c>
      <c r="F9" t="b">
        <v>0</v>
      </c>
      <c r="G9" s="3">
        <v>0</v>
      </c>
      <c r="H9" t="b">
        <v>1</v>
      </c>
    </row>
    <row r="10" spans="6:8" x14ac:dyDescent="0.25"/>
    <row r="11" spans="6:8" x14ac:dyDescent="0.25"/>
    <row r="12" spans="6:8" x14ac:dyDescent="0.25"/>
    <row r="13" spans="6:8" x14ac:dyDescent="0.25"/>
    <row r="14" spans="6:8" x14ac:dyDescent="0.25"/>
    <row r="15" spans="6:8" x14ac:dyDescent="0.25"/>
    <row r="16" spans="6:8" x14ac:dyDescent="0.25"/>
    <row r="17" spans="6:8" x14ac:dyDescent="0.25"/>
    <row r="18" spans="6:8" x14ac:dyDescent="0.25"/>
    <row r="19" spans="6:8" x14ac:dyDescent="0.25"/>
    <row r="20" spans="6:8" x14ac:dyDescent="0.25"/>
    <row r="21" spans="6:8" x14ac:dyDescent="0.25"/>
    <row r="22" spans="6:8" x14ac:dyDescent="0.25"/>
    <row r="23" spans="6:8" x14ac:dyDescent="0.25"/>
    <row r="24" spans="6:8" x14ac:dyDescent="0.25"/>
    <row r="25" spans="6:8" x14ac:dyDescent="0.25"/>
    <row r="26" spans="6:8" x14ac:dyDescent="0.25"/>
    <row r="27" spans="6:8" x14ac:dyDescent="0.25"/>
    <row r="28" spans="6:8" x14ac:dyDescent="0.25"/>
    <row r="29" spans="6:8" x14ac:dyDescent="0.25"/>
    <row r="30" spans="6:8" x14ac:dyDescent="0.25"/>
    <row r="31" spans="6:8" x14ac:dyDescent="0.25"/>
    <row r="32" spans="6:8" x14ac:dyDescent="0.25"/>
    <row r="33" spans="6:8" x14ac:dyDescent="0.25"/>
    <row r="34" spans="6:8" x14ac:dyDescent="0.25"/>
    <row r="35" spans="6:8" x14ac:dyDescent="0.25"/>
    <row r="36" spans="6:8" x14ac:dyDescent="0.25"/>
    <row r="37" spans="6:8" x14ac:dyDescent="0.25"/>
    <row r="38" spans="6:8" x14ac:dyDescent="0.25"/>
    <row r="39" spans="6:8" x14ac:dyDescent="0.25"/>
    <row r="40" spans="6:8" x14ac:dyDescent="0.25"/>
    <row r="41" spans="6:8" x14ac:dyDescent="0.25"/>
    <row r="42" spans="6:8" x14ac:dyDescent="0.25"/>
    <row r="43" spans="6:8" x14ac:dyDescent="0.25"/>
    <row r="44" spans="6:8" x14ac:dyDescent="0.25"/>
    <row r="45" spans="6:8" x14ac:dyDescent="0.25"/>
    <row r="46" spans="6:8" x14ac:dyDescent="0.25"/>
    <row r="47" spans="6:8" x14ac:dyDescent="0.25"/>
    <row r="48" spans="6:8" x14ac:dyDescent="0.25"/>
    <row r="49" spans="6:8" x14ac:dyDescent="0.25"/>
    <row r="50" spans="6:8" x14ac:dyDescent="0.25"/>
  </sheetData>
  <dataValidations count="4">
    <dataValidation type="list" allowBlank="1" sqref="F10:F50">
      <formula1>"TRUE,FALSE"</formula1>
    </dataValidation>
    <dataValidation type="list" allowBlank="1" sqref="F2:F50">
      <formula1>"TRUE,FALSE"</formula1>
    </dataValidation>
    <dataValidation type="list" allowBlank="1" sqref="H10:H50">
      <formula1>"TRUE,FALSE"</formula1>
    </dataValidation>
    <dataValidation type="list" allowBlank="1" sqref="H2:H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8" customWidth="1"/>
    <col min="4" max="4" width="7" customWidth="1"/>
    <col min="5" max="5" width="15" customWidth="1"/>
    <col min="6" max="6" width="7" customWidth="1"/>
    <col min="7" max="7" width="11" customWidth="1"/>
  </cols>
  <sheetData>
    <row r="1" spans="1:7" s="1" customFormat="1" x14ac:dyDescent="0.25">
      <c r="A1" s="1" t="s">
        <v>126</v>
      </c>
      <c r="B1" s="1" t="s">
        <v>127</v>
      </c>
      <c r="C1" s="1" t="s">
        <v>5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 x14ac:dyDescent="0.25">
      <c r="A2" t="s">
        <v>11</v>
      </c>
      <c r="B2" s="4">
        <f>COUNTIF('Gear Checklist'!D2:D300,A2)</f>
        <v>13</v>
      </c>
      <c r="C2" s="4">
        <f>COUNTIFS('Gear Checklist'!D2:D300,A2,'Gear Checklist'!F2:F300,TRUE)</f>
        <v>5</v>
      </c>
      <c r="D2" s="4">
        <f>B2-C2</f>
        <v>8</v>
      </c>
      <c r="E2" s="4">
        <f>COUNTIFS('Gear Checklist'!D2:D300,A2,'Gear Checklist'!G2:G300,"Must pack")</f>
        <v>1</v>
      </c>
      <c r="F2" s="4">
        <f>COUNTIF('Meal Plan'!E2:E100,A2)</f>
        <v>1</v>
      </c>
      <c r="G2" s="3">
        <f>SUMIFS('Meal Plan'!G2:G100,'Meal Plan'!E2:E100,A2)</f>
        <v>18</v>
      </c>
    </row>
    <row r="3" spans="1:7" x14ac:dyDescent="0.25">
      <c r="A3" t="s">
        <v>26</v>
      </c>
      <c r="B3" s="4">
        <f>COUNTIF('Gear Checklist'!D2:D300,A3)</f>
        <v>8</v>
      </c>
      <c r="C3" s="4">
        <f>COUNTIFS('Gear Checklist'!D2:D300,A3,'Gear Checklist'!F2:F300,TRUE)</f>
        <v>2</v>
      </c>
      <c r="D3" s="4">
        <f>B3-C3</f>
        <v>6</v>
      </c>
      <c r="E3" s="4">
        <f>COUNTIFS('Gear Checklist'!D2:D300,A3,'Gear Checklist'!G2:G300,"Must pack")</f>
        <v>4</v>
      </c>
      <c r="F3" s="4">
        <f>COUNTIF('Meal Plan'!E2:E100,A3)</f>
        <v>2</v>
      </c>
      <c r="G3" s="3">
        <f>SUMIFS('Meal Plan'!G2:G100,'Meal Plan'!E2:E100,A3)</f>
        <v>44</v>
      </c>
    </row>
    <row r="4" spans="1:7" x14ac:dyDescent="0.25">
      <c r="A4" t="s">
        <v>17</v>
      </c>
      <c r="B4" s="4">
        <f>COUNTIF('Gear Checklist'!D2:D300,A4)</f>
        <v>8</v>
      </c>
      <c r="C4" s="4">
        <f>COUNTIFS('Gear Checklist'!D2:D300,A4,'Gear Checklist'!F2:F300,TRUE)</f>
        <v>4</v>
      </c>
      <c r="D4" s="4">
        <f>B4-C4</f>
        <v>4</v>
      </c>
      <c r="E4" s="4">
        <f>COUNTIFS('Gear Checklist'!D2:D300,A4,'Gear Checklist'!G2:G300,"Must pack")</f>
        <v>1</v>
      </c>
      <c r="F4" s="4">
        <f>COUNTIF('Meal Plan'!E2:E100,A4)</f>
        <v>2</v>
      </c>
      <c r="G4" s="3">
        <f>SUMIFS('Meal Plan'!G2:G100,'Meal Plan'!E2:E100,A4)</f>
        <v>62</v>
      </c>
    </row>
    <row r="5" spans="1:7" x14ac:dyDescent="0.25">
      <c r="A5" t="s">
        <v>38</v>
      </c>
      <c r="B5" s="4">
        <f>COUNTIF('Gear Checklist'!D2:D300,A5)</f>
        <v>9</v>
      </c>
      <c r="C5" s="4">
        <f>COUNTIFS('Gear Checklist'!D2:D300,A5,'Gear Checklist'!F2:F300,TRUE)</f>
        <v>1</v>
      </c>
      <c r="D5" s="4">
        <f>B5-C5</f>
        <v>8</v>
      </c>
      <c r="E5" s="4">
        <f>COUNTIFS('Gear Checklist'!D2:D300,A5,'Gear Checklist'!G2:G300,"Must pack")</f>
        <v>1</v>
      </c>
      <c r="F5" s="4">
        <f>COUNTIF('Meal Plan'!E2:E100,A5)</f>
        <v>2</v>
      </c>
      <c r="G5" s="3">
        <f>SUMIFS('Meal Plan'!G2:G100,'Meal Plan'!E2:E100,A5)</f>
        <v>34</v>
      </c>
    </row>
    <row r="6" spans="1:7" x14ac:dyDescent="0.25">
      <c r="A6" t="s">
        <v>22</v>
      </c>
      <c r="B6" s="4">
        <f>COUNTIF('Gear Checklist'!D2:D300,A6)</f>
        <v>12</v>
      </c>
      <c r="C6" s="4">
        <f>COUNTIFS('Gear Checklist'!D2:D300,A6,'Gear Checklist'!F2:F300,TRUE)</f>
        <v>0</v>
      </c>
      <c r="D6" s="4">
        <f>B6-C6</f>
        <v>12</v>
      </c>
      <c r="E6" s="4">
        <f>COUNTIFS('Gear Checklist'!D2:D300,A6,'Gear Checklist'!G2:G300,"Must pack")</f>
        <v>6</v>
      </c>
      <c r="F6" s="4">
        <f>COUNTIF('Meal Plan'!E2:E100,A6)</f>
        <v>1</v>
      </c>
      <c r="G6" s="3">
        <f>SUMIFS('Meal Plan'!G2:G100,'Meal Plan'!E2:E100,A6)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</cols>
  <sheetData>
    <row r="1" spans="1:2" s="1" customFormat="1" x14ac:dyDescent="0.25">
      <c r="A1" s="1" t="s">
        <v>1</v>
      </c>
      <c r="B1" s="1" t="s">
        <v>132</v>
      </c>
    </row>
    <row r="2" spans="1:2" x14ac:dyDescent="0.25">
      <c r="A2" t="s">
        <v>133</v>
      </c>
      <c r="B2" s="4" t="s">
        <v>134</v>
      </c>
    </row>
    <row r="3" spans="1:2" x14ac:dyDescent="0.25">
      <c r="A3" t="s">
        <v>135</v>
      </c>
      <c r="B3" s="4" t="s">
        <v>136</v>
      </c>
    </row>
    <row r="4" spans="1:2" x14ac:dyDescent="0.25">
      <c r="A4" t="s">
        <v>137</v>
      </c>
      <c r="B4" s="2">
        <f>DATE(2027,6,18)</f>
        <v>46556</v>
      </c>
    </row>
    <row r="5" spans="1:2" x14ac:dyDescent="0.25">
      <c r="A5" t="s">
        <v>138</v>
      </c>
      <c r="B5" s="4">
        <v>2</v>
      </c>
    </row>
    <row r="6" spans="1:2" x14ac:dyDescent="0.25">
      <c r="A6" t="s">
        <v>139</v>
      </c>
      <c r="B6" s="2">
        <f>B4+B5</f>
        <v>46558</v>
      </c>
    </row>
    <row r="7" spans="1:2" x14ac:dyDescent="0.25">
      <c r="A7" t="s">
        <v>140</v>
      </c>
      <c r="B7" s="4">
        <v>4</v>
      </c>
    </row>
    <row r="8" spans="1:2" x14ac:dyDescent="0.25">
      <c r="A8" t="s">
        <v>127</v>
      </c>
      <c r="B8" s="4">
        <f>COUNTA('Gear Checklist'!B2:B300)</f>
        <v>50</v>
      </c>
    </row>
    <row r="9" spans="1:2" x14ac:dyDescent="0.25">
      <c r="A9" t="s">
        <v>141</v>
      </c>
      <c r="B9" s="5">
        <f>IF(B8=0,0,COUNTIF('Gear Checklist'!F2:F300,TRUE)/B8)</f>
        <v>0.24</v>
      </c>
    </row>
    <row r="10" spans="1:2" x14ac:dyDescent="0.25">
      <c r="A10" t="s">
        <v>142</v>
      </c>
      <c r="B10" s="4">
        <f>COUNTIF('Gear Checklist'!G2:G300,"Must pack")</f>
        <v>13</v>
      </c>
    </row>
    <row r="11" spans="1:2" x14ac:dyDescent="0.25">
      <c r="A11" t="s">
        <v>143</v>
      </c>
      <c r="B11" s="4">
        <f>COUNTA('Meal Plan'!C2:C100)</f>
        <v>8</v>
      </c>
    </row>
    <row r="12" spans="1:2" x14ac:dyDescent="0.25">
      <c r="A12" t="s">
        <v>144</v>
      </c>
      <c r="B12" s="4" t="str">
        <f>COUNTIF('Meal Plan'!H2:H100,TRUE)&amp;" of "&amp;B11</f>
        <v>4 of 8</v>
      </c>
    </row>
    <row r="13" spans="1:2" x14ac:dyDescent="0.25">
      <c r="A13" t="s">
        <v>131</v>
      </c>
      <c r="B13" s="3">
        <f>SUM('Meal Plan'!G2:G100)</f>
        <v>158</v>
      </c>
    </row>
    <row r="14" spans="1:2" x14ac:dyDescent="0.25">
      <c r="A14" t="s">
        <v>145</v>
      </c>
      <c r="B14" s="3">
        <f>IF(B7=0,0,B13/B7)</f>
        <v>39.5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Gear Checklist</vt:lpstr>
      <vt:lpstr>Meal Plan</vt:lpstr>
      <vt:lpstr>Who Brings What</vt:lpstr>
      <vt:lpstr>Trip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Camping Checklist</dc:title>
  <dc:subject/>
  <dc:description/>
  <cp:keywords/>
  <cp:category/>
  <cp:lastModifiedBy>Unknown</cp:lastModifiedBy>
  <dcterms:created xsi:type="dcterms:W3CDTF">2026-10-18T23:17:06Z</dcterms:created>
  <dcterms:modified xsi:type="dcterms:W3CDTF">2026-10-18T23:17:06Z</dcterms:modified>
</cp:coreProperties>
</file>