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Checklist" state="visible" r:id="rId4"/>
    <sheet sheetId="2" name="Monthly and Seasonal" state="visible" r:id="rId5"/>
    <sheet sheetId="3" name="Summary" state="visible" r:id="rId6"/>
    <sheet sheetId="4" name="Frequencies" state="visible" r:id="rId7"/>
  </sheets>
  <calcPr calcId="171027"/>
</workbook>
</file>

<file path=xl/sharedStrings.xml><?xml version="1.0" encoding="utf-8"?>
<sst xmlns="http://schemas.openxmlformats.org/spreadsheetml/2006/main" count="178" uniqueCount="87">
  <si>
    <t>Room</t>
  </si>
  <si>
    <t>Task</t>
  </si>
  <si>
    <t>Times a week</t>
  </si>
  <si>
    <t>Who</t>
  </si>
  <si>
    <t>Mon</t>
  </si>
  <si>
    <t>Tue</t>
  </si>
  <si>
    <t>Wed</t>
  </si>
  <si>
    <t>Thu</t>
  </si>
  <si>
    <t>Fri</t>
  </si>
  <si>
    <t>Sat</t>
  </si>
  <si>
    <t>Sun</t>
  </si>
  <si>
    <t>Done</t>
  </si>
  <si>
    <t>To go</t>
  </si>
  <si>
    <t>Kitchen</t>
  </si>
  <si>
    <t>Wash dishes or run the dishwasher</t>
  </si>
  <si>
    <t>Everyone</t>
  </si>
  <si>
    <t>Wipe counters and stovetop</t>
  </si>
  <si>
    <t>Jordan</t>
  </si>
  <si>
    <t>Sweep the kitchen floor</t>
  </si>
  <si>
    <t>Sam</t>
  </si>
  <si>
    <t>Take out trash and recycling</t>
  </si>
  <si>
    <t>Alex</t>
  </si>
  <si>
    <t>Wipe microwave and fridge handles</t>
  </si>
  <si>
    <t>Mop the kitchen floor</t>
  </si>
  <si>
    <t>Bathroom</t>
  </si>
  <si>
    <t>Wipe sink, faucet and mirror</t>
  </si>
  <si>
    <t>Clean the toilet</t>
  </si>
  <si>
    <t>Scrub the shower or tub</t>
  </si>
  <si>
    <t>Swap in clean towels</t>
  </si>
  <si>
    <t>Living room</t>
  </si>
  <si>
    <t>10-minute tidy</t>
  </si>
  <si>
    <t>Vacuum rugs and floors</t>
  </si>
  <si>
    <t>Dust shelves and the TV stand</t>
  </si>
  <si>
    <t>Bedrooms</t>
  </si>
  <si>
    <t>Make the beds</t>
  </si>
  <si>
    <t>Change the sheets</t>
  </si>
  <si>
    <t>Laundry</t>
  </si>
  <si>
    <t>Wash, dry and put away a load</t>
  </si>
  <si>
    <t>Entry</t>
  </si>
  <si>
    <t>Sort mail and clear the entry</t>
  </si>
  <si>
    <t>Whole house</t>
  </si>
  <si>
    <t>Water the plants</t>
  </si>
  <si>
    <t>How often</t>
  </si>
  <si>
    <t>Every (days)</t>
  </si>
  <si>
    <t>Minutes</t>
  </si>
  <si>
    <t>Last done</t>
  </si>
  <si>
    <t>Next due</t>
  </si>
  <si>
    <t>Days left</t>
  </si>
  <si>
    <t>Status</t>
  </si>
  <si>
    <t>Clean out the fridge</t>
  </si>
  <si>
    <t>Monthly</t>
  </si>
  <si>
    <t>Clean the oven</t>
  </si>
  <si>
    <t>Every 3 months</t>
  </si>
  <si>
    <t>Wipe cabinet fronts</t>
  </si>
  <si>
    <t>Run a dishwasher cleaning cycle</t>
  </si>
  <si>
    <t>Descale the coffee maker</t>
  </si>
  <si>
    <t>Clear out the pantry</t>
  </si>
  <si>
    <t>Wash the shower curtain and bath mats</t>
  </si>
  <si>
    <t>Scrub the grout</t>
  </si>
  <si>
    <t>Vacuum the couch and under cushions</t>
  </si>
  <si>
    <t>Wash windows (inside)</t>
  </si>
  <si>
    <t>Rotate the mattresses</t>
  </si>
  <si>
    <t>Twice a year</t>
  </si>
  <si>
    <t>Wash pillows and comforters</t>
  </si>
  <si>
    <t>Clean the washing machine</t>
  </si>
  <si>
    <t>Dust ceiling fans and vents</t>
  </si>
  <si>
    <t>Wipe light switches and door handles</t>
  </si>
  <si>
    <t>Every 2 weeks</t>
  </si>
  <si>
    <t>Test smoke and CO alarms</t>
  </si>
  <si>
    <t>Change the furnace or AC filter</t>
  </si>
  <si>
    <t>Clean the gutters</t>
  </si>
  <si>
    <t>Shampoo the carpets</t>
  </si>
  <si>
    <t>Yearly</t>
  </si>
  <si>
    <t>Item</t>
  </si>
  <si>
    <t>Value</t>
  </si>
  <si>
    <t>Today's date</t>
  </si>
  <si>
    <t>Week starting</t>
  </si>
  <si>
    <t>Weekly checks planned</t>
  </si>
  <si>
    <t>Weekly checks done</t>
  </si>
  <si>
    <t>Week progress</t>
  </si>
  <si>
    <t>Weekly tasks finished</t>
  </si>
  <si>
    <t>Deep-clean tasks overdue or never done</t>
  </si>
  <si>
    <t>Deep-clean tasks due in 7 days</t>
  </si>
  <si>
    <t>Minutes for overdue and this week</t>
  </si>
  <si>
    <t>Checks left this week, by person</t>
  </si>
  <si>
    <t>Weekly</t>
  </si>
  <si>
    <t>Every 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</si>
</sst>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mmm d, yyyy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M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34" customWidth="1"/>
    <col min="4" max="4" width="10" customWidth="1"/>
    <col min="5" max="11" width="6" customWidth="1"/>
    <col min="12" max="13" width="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s="2">
        <v>7</v>
      </c>
      <c r="D2" t="s">
        <v>15</v>
      </c>
      <c r="E2" t="b">
        <v>1</v>
      </c>
      <c r="F2" t="b">
        <v>1</v>
      </c>
      <c r="G2" t="b">
        <v>1</v>
      </c>
      <c r="H2" t="b">
        <v>0</v>
      </c>
      <c r="I2" t="b">
        <v>0</v>
      </c>
      <c r="J2" t="b">
        <v>0</v>
      </c>
      <c r="K2" t="b">
        <v>0</v>
      </c>
      <c r="L2" s="2">
        <f>COUNTIF(E2:K2,TRUE)</f>
        <v>3</v>
      </c>
      <c r="M2" s="2">
        <f>IF(ISBLANK(B2),0,MAX(0,C2-L2))</f>
        <v>4</v>
      </c>
    </row>
    <row r="3" spans="1:13" x14ac:dyDescent="0.25">
      <c r="A3" t="s">
        <v>13</v>
      </c>
      <c r="B3" t="s">
        <v>16</v>
      </c>
      <c r="C3" s="2">
        <v>7</v>
      </c>
      <c r="D3" t="s">
        <v>17</v>
      </c>
      <c r="E3" t="b">
        <v>1</v>
      </c>
      <c r="F3" t="b">
        <v>1</v>
      </c>
      <c r="G3" t="b">
        <v>0</v>
      </c>
      <c r="H3" t="b">
        <v>0</v>
      </c>
      <c r="I3" t="b">
        <v>0</v>
      </c>
      <c r="J3" t="b">
        <v>0</v>
      </c>
      <c r="K3" t="b">
        <v>0</v>
      </c>
      <c r="L3" s="2">
        <f>COUNTIF(E3:K3,TRUE)</f>
        <v>2</v>
      </c>
      <c r="M3" s="2">
        <f>IF(ISBLANK(B3),0,MAX(0,C3-L3))</f>
        <v>5</v>
      </c>
    </row>
    <row r="4" spans="1:13" x14ac:dyDescent="0.25">
      <c r="A4" t="s">
        <v>13</v>
      </c>
      <c r="B4" t="s">
        <v>18</v>
      </c>
      <c r="C4" s="2">
        <v>3</v>
      </c>
      <c r="D4" t="s">
        <v>19</v>
      </c>
      <c r="E4" t="b">
        <v>1</v>
      </c>
      <c r="F4" t="b">
        <v>0</v>
      </c>
      <c r="G4" t="b">
        <v>1</v>
      </c>
      <c r="H4" t="b">
        <v>0</v>
      </c>
      <c r="I4" t="b">
        <v>0</v>
      </c>
      <c r="J4" t="b">
        <v>0</v>
      </c>
      <c r="K4" t="b">
        <v>0</v>
      </c>
      <c r="L4" s="2">
        <f>COUNTIF(E4:K4,TRUE)</f>
        <v>2</v>
      </c>
      <c r="M4" s="2">
        <f>IF(ISBLANK(B4),0,MAX(0,C4-L4))</f>
        <v>1</v>
      </c>
    </row>
    <row r="5" spans="1:13" x14ac:dyDescent="0.25">
      <c r="A5" t="s">
        <v>13</v>
      </c>
      <c r="B5" t="s">
        <v>20</v>
      </c>
      <c r="C5" s="2">
        <v>2</v>
      </c>
      <c r="D5" t="s">
        <v>21</v>
      </c>
      <c r="E5" t="b">
        <v>1</v>
      </c>
      <c r="F5" t="b">
        <v>0</v>
      </c>
      <c r="G5" t="b">
        <v>0</v>
      </c>
      <c r="H5" t="b">
        <v>0</v>
      </c>
      <c r="I5" t="b">
        <v>0</v>
      </c>
      <c r="J5" t="b">
        <v>0</v>
      </c>
      <c r="K5" t="b">
        <v>0</v>
      </c>
      <c r="L5" s="2">
        <f>COUNTIF(E5:K5,TRUE)</f>
        <v>1</v>
      </c>
      <c r="M5" s="2">
        <f>IF(ISBLANK(B5),0,MAX(0,C5-L5))</f>
        <v>1</v>
      </c>
    </row>
    <row r="6" spans="1:13" x14ac:dyDescent="0.25">
      <c r="A6" t="s">
        <v>13</v>
      </c>
      <c r="B6" t="s">
        <v>22</v>
      </c>
      <c r="C6" s="2">
        <v>1</v>
      </c>
      <c r="D6" t="s">
        <v>17</v>
      </c>
      <c r="E6" t="b">
        <v>0</v>
      </c>
      <c r="F6" t="b">
        <v>0</v>
      </c>
      <c r="G6" t="b">
        <v>0</v>
      </c>
      <c r="H6" t="b">
        <v>0</v>
      </c>
      <c r="I6" t="b">
        <v>0</v>
      </c>
      <c r="J6" t="b">
        <v>0</v>
      </c>
      <c r="K6" t="b">
        <v>0</v>
      </c>
      <c r="L6" s="2">
        <f>COUNTIF(E6:K6,TRUE)</f>
        <v>0</v>
      </c>
      <c r="M6" s="2">
        <f>IF(ISBLANK(B6),0,MAX(0,C6-L6))</f>
        <v>1</v>
      </c>
    </row>
    <row r="7" spans="1:13" x14ac:dyDescent="0.25">
      <c r="A7" t="s">
        <v>13</v>
      </c>
      <c r="B7" t="s">
        <v>23</v>
      </c>
      <c r="C7" s="2">
        <v>1</v>
      </c>
      <c r="D7" t="s">
        <v>19</v>
      </c>
      <c r="E7" t="b">
        <v>0</v>
      </c>
      <c r="F7" t="b">
        <v>0</v>
      </c>
      <c r="G7" t="b">
        <v>0</v>
      </c>
      <c r="H7" t="b">
        <v>0</v>
      </c>
      <c r="I7" t="b">
        <v>0</v>
      </c>
      <c r="J7" t="b">
        <v>0</v>
      </c>
      <c r="K7" t="b">
        <v>0</v>
      </c>
      <c r="L7" s="2">
        <f>COUNTIF(E7:K7,TRUE)</f>
        <v>0</v>
      </c>
      <c r="M7" s="2">
        <f>IF(ISBLANK(B7),0,MAX(0,C7-L7))</f>
        <v>1</v>
      </c>
    </row>
    <row r="8" spans="1:13" x14ac:dyDescent="0.25">
      <c r="A8" t="s">
        <v>24</v>
      </c>
      <c r="B8" t="s">
        <v>25</v>
      </c>
      <c r="C8" s="2">
        <v>3</v>
      </c>
      <c r="D8" t="s">
        <v>21</v>
      </c>
      <c r="E8" t="b">
        <v>1</v>
      </c>
      <c r="F8" t="b">
        <v>0</v>
      </c>
      <c r="G8" t="b">
        <v>1</v>
      </c>
      <c r="H8" t="b">
        <v>0</v>
      </c>
      <c r="I8" t="b">
        <v>0</v>
      </c>
      <c r="J8" t="b">
        <v>0</v>
      </c>
      <c r="K8" t="b">
        <v>0</v>
      </c>
      <c r="L8" s="2">
        <f>COUNTIF(E8:K8,TRUE)</f>
        <v>2</v>
      </c>
      <c r="M8" s="2">
        <f>IF(ISBLANK(B8),0,MAX(0,C8-L8))</f>
        <v>1</v>
      </c>
    </row>
    <row r="9" spans="1:13" x14ac:dyDescent="0.25">
      <c r="A9" t="s">
        <v>24</v>
      </c>
      <c r="B9" t="s">
        <v>26</v>
      </c>
      <c r="C9" s="2">
        <v>1</v>
      </c>
      <c r="D9" t="s">
        <v>21</v>
      </c>
      <c r="E9" t="b">
        <v>0</v>
      </c>
      <c r="F9" t="b">
        <v>1</v>
      </c>
      <c r="G9" t="b">
        <v>0</v>
      </c>
      <c r="H9" t="b">
        <v>0</v>
      </c>
      <c r="I9" t="b">
        <v>0</v>
      </c>
      <c r="J9" t="b">
        <v>0</v>
      </c>
      <c r="K9" t="b">
        <v>0</v>
      </c>
      <c r="L9" s="2">
        <f>COUNTIF(E9:K9,TRUE)</f>
        <v>1</v>
      </c>
      <c r="M9" s="2">
        <f>IF(ISBLANK(B9),0,MAX(0,C9-L9))</f>
        <v>0</v>
      </c>
    </row>
    <row r="10" spans="1:13" x14ac:dyDescent="0.25">
      <c r="A10" t="s">
        <v>24</v>
      </c>
      <c r="B10" t="s">
        <v>27</v>
      </c>
      <c r="C10" s="2">
        <v>1</v>
      </c>
      <c r="D10" t="s">
        <v>17</v>
      </c>
      <c r="E10" t="b">
        <v>0</v>
      </c>
      <c r="F10" t="b">
        <v>0</v>
      </c>
      <c r="G10" t="b">
        <v>0</v>
      </c>
      <c r="H10" t="b">
        <v>0</v>
      </c>
      <c r="I10" t="b">
        <v>0</v>
      </c>
      <c r="J10" t="b">
        <v>0</v>
      </c>
      <c r="K10" t="b">
        <v>0</v>
      </c>
      <c r="L10" s="2">
        <f>COUNTIF(E10:K10,TRUE)</f>
        <v>0</v>
      </c>
      <c r="M10" s="2">
        <f>IF(ISBLANK(B10),0,MAX(0,C10-L10))</f>
        <v>1</v>
      </c>
    </row>
    <row r="11" spans="1:13" x14ac:dyDescent="0.25">
      <c r="A11" t="s">
        <v>24</v>
      </c>
      <c r="B11" t="s">
        <v>28</v>
      </c>
      <c r="C11" s="2">
        <v>1</v>
      </c>
      <c r="D11" t="s">
        <v>21</v>
      </c>
      <c r="E11" t="b">
        <v>1</v>
      </c>
      <c r="F11" t="b">
        <v>0</v>
      </c>
      <c r="G11" t="b">
        <v>0</v>
      </c>
      <c r="H11" t="b">
        <v>0</v>
      </c>
      <c r="I11" t="b">
        <v>0</v>
      </c>
      <c r="J11" t="b">
        <v>0</v>
      </c>
      <c r="K11" t="b">
        <v>0</v>
      </c>
      <c r="L11" s="2">
        <f>COUNTIF(E11:K11,TRUE)</f>
        <v>1</v>
      </c>
      <c r="M11" s="2">
        <f>IF(ISBLANK(B11),0,MAX(0,C11-L11))</f>
        <v>0</v>
      </c>
    </row>
    <row r="12" spans="1:13" x14ac:dyDescent="0.25">
      <c r="A12" t="s">
        <v>29</v>
      </c>
      <c r="B12" t="s">
        <v>30</v>
      </c>
      <c r="C12" s="2">
        <v>7</v>
      </c>
      <c r="D12" t="s">
        <v>15</v>
      </c>
      <c r="E12" t="b">
        <v>1</v>
      </c>
      <c r="F12" t="b">
        <v>1</v>
      </c>
      <c r="G12" t="b">
        <v>0</v>
      </c>
      <c r="H12" t="b">
        <v>0</v>
      </c>
      <c r="I12" t="b">
        <v>0</v>
      </c>
      <c r="J12" t="b">
        <v>0</v>
      </c>
      <c r="K12" t="b">
        <v>0</v>
      </c>
      <c r="L12" s="2">
        <f>COUNTIF(E12:K12,TRUE)</f>
        <v>2</v>
      </c>
      <c r="M12" s="2">
        <f>IF(ISBLANK(B12),0,MAX(0,C12-L12))</f>
        <v>5</v>
      </c>
    </row>
    <row r="13" spans="1:13" x14ac:dyDescent="0.25">
      <c r="A13" t="s">
        <v>29</v>
      </c>
      <c r="B13" t="s">
        <v>31</v>
      </c>
      <c r="C13" s="2">
        <v>2</v>
      </c>
      <c r="D13" t="s">
        <v>19</v>
      </c>
      <c r="E13" t="b">
        <v>1</v>
      </c>
      <c r="F13" t="b">
        <v>0</v>
      </c>
      <c r="G13" t="b">
        <v>0</v>
      </c>
      <c r="H13" t="b">
        <v>0</v>
      </c>
      <c r="I13" t="b">
        <v>0</v>
      </c>
      <c r="J13" t="b">
        <v>0</v>
      </c>
      <c r="K13" t="b">
        <v>0</v>
      </c>
      <c r="L13" s="2">
        <f>COUNTIF(E13:K13,TRUE)</f>
        <v>1</v>
      </c>
      <c r="M13" s="2">
        <f>IF(ISBLANK(B13),0,MAX(0,C13-L13))</f>
        <v>1</v>
      </c>
    </row>
    <row r="14" spans="1:13" x14ac:dyDescent="0.25">
      <c r="A14" t="s">
        <v>29</v>
      </c>
      <c r="B14" t="s">
        <v>32</v>
      </c>
      <c r="C14" s="2">
        <v>1</v>
      </c>
      <c r="D14" t="s">
        <v>17</v>
      </c>
      <c r="E14" t="b">
        <v>0</v>
      </c>
      <c r="F14" t="b">
        <v>0</v>
      </c>
      <c r="G14" t="b">
        <v>0</v>
      </c>
      <c r="H14" t="b">
        <v>0</v>
      </c>
      <c r="I14" t="b">
        <v>0</v>
      </c>
      <c r="J14" t="b">
        <v>0</v>
      </c>
      <c r="K14" t="b">
        <v>0</v>
      </c>
      <c r="L14" s="2">
        <f>COUNTIF(E14:K14,TRUE)</f>
        <v>0</v>
      </c>
      <c r="M14" s="2">
        <f>IF(ISBLANK(B14),0,MAX(0,C14-L14))</f>
        <v>1</v>
      </c>
    </row>
    <row r="15" spans="1:13" x14ac:dyDescent="0.25">
      <c r="A15" t="s">
        <v>33</v>
      </c>
      <c r="B15" t="s">
        <v>34</v>
      </c>
      <c r="C15" s="2">
        <v>7</v>
      </c>
      <c r="D15" t="s">
        <v>15</v>
      </c>
      <c r="E15" t="b">
        <v>1</v>
      </c>
      <c r="F15" t="b">
        <v>1</v>
      </c>
      <c r="G15" t="b">
        <v>1</v>
      </c>
      <c r="H15" t="b">
        <v>0</v>
      </c>
      <c r="I15" t="b">
        <v>0</v>
      </c>
      <c r="J15" t="b">
        <v>0</v>
      </c>
      <c r="K15" t="b">
        <v>0</v>
      </c>
      <c r="L15" s="2">
        <f>COUNTIF(E15:K15,TRUE)</f>
        <v>3</v>
      </c>
      <c r="M15" s="2">
        <f>IF(ISBLANK(B15),0,MAX(0,C15-L15))</f>
        <v>4</v>
      </c>
    </row>
    <row r="16" spans="1:13" x14ac:dyDescent="0.25">
      <c r="A16" t="s">
        <v>33</v>
      </c>
      <c r="B16" t="s">
        <v>35</v>
      </c>
      <c r="C16" s="2">
        <v>1</v>
      </c>
      <c r="D16" t="s">
        <v>21</v>
      </c>
      <c r="E16" t="b">
        <v>0</v>
      </c>
      <c r="F16" t="b">
        <v>0</v>
      </c>
      <c r="G16" t="b">
        <v>0</v>
      </c>
      <c r="H16" t="b">
        <v>0</v>
      </c>
      <c r="I16" t="b">
        <v>0</v>
      </c>
      <c r="J16" t="b">
        <v>0</v>
      </c>
      <c r="K16" t="b">
        <v>0</v>
      </c>
      <c r="L16" s="2">
        <f>COUNTIF(E16:K16,TRUE)</f>
        <v>0</v>
      </c>
      <c r="M16" s="2">
        <f>IF(ISBLANK(B16),0,MAX(0,C16-L16))</f>
        <v>1</v>
      </c>
    </row>
    <row r="17" spans="1:13" x14ac:dyDescent="0.25">
      <c r="A17" t="s">
        <v>36</v>
      </c>
      <c r="B17" t="s">
        <v>37</v>
      </c>
      <c r="C17" s="2">
        <v>3</v>
      </c>
      <c r="D17" t="s">
        <v>17</v>
      </c>
      <c r="E17" t="b">
        <v>1</v>
      </c>
      <c r="F17" t="b">
        <v>0</v>
      </c>
      <c r="G17" t="b">
        <v>1</v>
      </c>
      <c r="H17" t="b">
        <v>0</v>
      </c>
      <c r="I17" t="b">
        <v>0</v>
      </c>
      <c r="J17" t="b">
        <v>0</v>
      </c>
      <c r="K17" t="b">
        <v>0</v>
      </c>
      <c r="L17" s="2">
        <f>COUNTIF(E17:K17,TRUE)</f>
        <v>2</v>
      </c>
      <c r="M17" s="2">
        <f>IF(ISBLANK(B17),0,MAX(0,C17-L17))</f>
        <v>1</v>
      </c>
    </row>
    <row r="18" spans="1:13" x14ac:dyDescent="0.25">
      <c r="A18" t="s">
        <v>38</v>
      </c>
      <c r="B18" t="s">
        <v>39</v>
      </c>
      <c r="C18" s="2">
        <v>3</v>
      </c>
      <c r="D18" t="s">
        <v>19</v>
      </c>
      <c r="E18" t="b">
        <v>0</v>
      </c>
      <c r="F18" t="b">
        <v>1</v>
      </c>
      <c r="G18" t="b">
        <v>0</v>
      </c>
      <c r="H18" t="b">
        <v>0</v>
      </c>
      <c r="I18" t="b">
        <v>0</v>
      </c>
      <c r="J18" t="b">
        <v>0</v>
      </c>
      <c r="K18" t="b">
        <v>0</v>
      </c>
      <c r="L18" s="2">
        <f>COUNTIF(E18:K18,TRUE)</f>
        <v>1</v>
      </c>
      <c r="M18" s="2">
        <f>IF(ISBLANK(B18),0,MAX(0,C18-L18))</f>
        <v>2</v>
      </c>
    </row>
    <row r="19" spans="1:13" x14ac:dyDescent="0.25">
      <c r="A19" t="s">
        <v>40</v>
      </c>
      <c r="B19" t="s">
        <v>41</v>
      </c>
      <c r="C19" s="2">
        <v>1</v>
      </c>
      <c r="D19" t="s">
        <v>19</v>
      </c>
      <c r="E19" t="b">
        <v>0</v>
      </c>
      <c r="F19" t="b">
        <v>0</v>
      </c>
      <c r="G19" t="b">
        <v>0</v>
      </c>
      <c r="H19" t="b">
        <v>0</v>
      </c>
      <c r="I19" t="b">
        <v>0</v>
      </c>
      <c r="J19" t="b">
        <v>0</v>
      </c>
      <c r="K19" t="b">
        <v>0</v>
      </c>
      <c r="L19" s="2">
        <f>COUNTIF(E19:K19,TRUE)</f>
        <v>0</v>
      </c>
      <c r="M19" s="2">
        <f>IF(ISBLANK(B19),0,MAX(0,C19-L19))</f>
        <v>1</v>
      </c>
    </row>
    <row r="20" spans="1:13" x14ac:dyDescent="0.25">
      <c r="C20" s="2"/>
      <c r="E20" t="b">
        <v>0</v>
      </c>
      <c r="F20" t="b">
        <v>0</v>
      </c>
      <c r="G20" t="b">
        <v>0</v>
      </c>
      <c r="H20" t="b">
        <v>0</v>
      </c>
      <c r="I20" t="b">
        <v>0</v>
      </c>
      <c r="J20" t="b">
        <v>0</v>
      </c>
      <c r="K20" t="b">
        <v>0</v>
      </c>
      <c r="L20" s="2">
        <f>COUNTIF(E20:K20,TRUE)</f>
        <v>0</v>
      </c>
      <c r="M20" s="2">
        <f>IF(ISBLANK(B20),0,MAX(0,C20-L20))</f>
        <v>0</v>
      </c>
    </row>
    <row r="21" spans="1:13" x14ac:dyDescent="0.25">
      <c r="C21" s="2"/>
      <c r="E21" t="b">
        <v>0</v>
      </c>
      <c r="F21" t="b">
        <v>0</v>
      </c>
      <c r="G21" t="b">
        <v>0</v>
      </c>
      <c r="H21" t="b">
        <v>0</v>
      </c>
      <c r="I21" t="b">
        <v>0</v>
      </c>
      <c r="J21" t="b">
        <v>0</v>
      </c>
      <c r="K21" t="b">
        <v>0</v>
      </c>
      <c r="L21" s="2">
        <f>COUNTIF(E21:K21,TRUE)</f>
        <v>0</v>
      </c>
      <c r="M21" s="2">
        <f>IF(ISBLANK(B21),0,MAX(0,C21-L21))</f>
        <v>0</v>
      </c>
    </row>
    <row r="22" spans="1:13" x14ac:dyDescent="0.25">
      <c r="C22" s="2"/>
      <c r="E22" t="b">
        <v>0</v>
      </c>
      <c r="F22" t="b">
        <v>0</v>
      </c>
      <c r="G22" t="b">
        <v>0</v>
      </c>
      <c r="H22" t="b">
        <v>0</v>
      </c>
      <c r="I22" t="b">
        <v>0</v>
      </c>
      <c r="J22" t="b">
        <v>0</v>
      </c>
      <c r="K22" t="b">
        <v>0</v>
      </c>
      <c r="L22" s="2">
        <f>COUNTIF(E22:K22,TRUE)</f>
        <v>0</v>
      </c>
      <c r="M22" s="2">
        <f>IF(ISBLANK(B22),0,MAX(0,C22-L22))</f>
        <v>0</v>
      </c>
    </row>
    <row r="23" spans="1:13" x14ac:dyDescent="0.25">
      <c r="C23" s="2"/>
      <c r="E23" t="b">
        <v>0</v>
      </c>
      <c r="F23" t="b">
        <v>0</v>
      </c>
      <c r="G23" t="b">
        <v>0</v>
      </c>
      <c r="H23" t="b">
        <v>0</v>
      </c>
      <c r="I23" t="b">
        <v>0</v>
      </c>
      <c r="J23" t="b">
        <v>0</v>
      </c>
      <c r="K23" t="b">
        <v>0</v>
      </c>
      <c r="L23" s="2">
        <f>COUNTIF(E23:K23,TRUE)</f>
        <v>0</v>
      </c>
      <c r="M23" s="2">
        <f>IF(ISBLANK(B23),0,MAX(0,C23-L23))</f>
        <v>0</v>
      </c>
    </row>
    <row r="24" spans="1:13" x14ac:dyDescent="0.25">
      <c r="C24" s="2"/>
      <c r="E24" t="b">
        <v>0</v>
      </c>
      <c r="F24" t="b">
        <v>0</v>
      </c>
      <c r="G24" t="b">
        <v>0</v>
      </c>
      <c r="H24" t="b">
        <v>0</v>
      </c>
      <c r="I24" t="b">
        <v>0</v>
      </c>
      <c r="J24" t="b">
        <v>0</v>
      </c>
      <c r="K24" t="b">
        <v>0</v>
      </c>
      <c r="L24" s="2">
        <f>COUNTIF(E24:K24,TRUE)</f>
        <v>0</v>
      </c>
      <c r="M24" s="2">
        <f>IF(ISBLANK(B24),0,MAX(0,C24-L24))</f>
        <v>0</v>
      </c>
    </row>
    <row r="25" spans="1:13" x14ac:dyDescent="0.25">
      <c r="C25" s="2"/>
      <c r="E25" t="b">
        <v>0</v>
      </c>
      <c r="F25" t="b">
        <v>0</v>
      </c>
      <c r="G25" t="b">
        <v>0</v>
      </c>
      <c r="H25" t="b">
        <v>0</v>
      </c>
      <c r="I25" t="b">
        <v>0</v>
      </c>
      <c r="J25" t="b">
        <v>0</v>
      </c>
      <c r="K25" t="b">
        <v>0</v>
      </c>
      <c r="L25" s="2">
        <f>COUNTIF(E25:K25,TRUE)</f>
        <v>0</v>
      </c>
      <c r="M25" s="2">
        <f>IF(ISBLANK(B25),0,MAX(0,C25-L25))</f>
        <v>0</v>
      </c>
    </row>
    <row r="26" spans="5:11" x14ac:dyDescent="0.25"/>
    <row r="27" spans="5:11" x14ac:dyDescent="0.25"/>
    <row r="28" spans="5:11" x14ac:dyDescent="0.25"/>
    <row r="29" spans="5:11" x14ac:dyDescent="0.25"/>
    <row r="30" spans="5:11" x14ac:dyDescent="0.25"/>
    <row r="31" spans="5:11" x14ac:dyDescent="0.25"/>
    <row r="32" spans="5:11" x14ac:dyDescent="0.25"/>
    <row r="33" spans="5:11" x14ac:dyDescent="0.25"/>
    <row r="34" spans="5:11" x14ac:dyDescent="0.25"/>
    <row r="35" spans="5:11" x14ac:dyDescent="0.25"/>
    <row r="36" spans="5:11" x14ac:dyDescent="0.25"/>
    <row r="37" spans="5:11" x14ac:dyDescent="0.25"/>
    <row r="38" spans="5:11" x14ac:dyDescent="0.25"/>
    <row r="39" spans="5:11" x14ac:dyDescent="0.25"/>
    <row r="40" spans="5:11" x14ac:dyDescent="0.25"/>
    <row r="41" spans="5:11" x14ac:dyDescent="0.25"/>
    <row r="42" spans="5:11" x14ac:dyDescent="0.25"/>
    <row r="43" spans="5:11" x14ac:dyDescent="0.25"/>
    <row r="44" spans="5:11" x14ac:dyDescent="0.25"/>
    <row r="45" spans="5:11" x14ac:dyDescent="0.25"/>
    <row r="46" spans="5:11" x14ac:dyDescent="0.25"/>
    <row r="47" spans="5:11" x14ac:dyDescent="0.25"/>
    <row r="48" spans="5:11" x14ac:dyDescent="0.25"/>
    <row r="49" spans="5:11" x14ac:dyDescent="0.25"/>
    <row r="50" spans="5:11" x14ac:dyDescent="0.25"/>
  </sheetData>
  <dataValidations count="2">
    <dataValidation type="list" allowBlank="1" sqref="E10:K50">
      <formula1>"TRUE,FALSE"</formula1>
    </dataValidation>
    <dataValidation type="list" allowBlank="1" sqref="E2:K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J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36" customWidth="1"/>
    <col min="3" max="3" width="15" customWidth="1"/>
    <col min="4" max="5" width="10" customWidth="1"/>
    <col min="7" max="8" width="14" customWidth="1"/>
    <col min="9" max="9" width="10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42</v>
      </c>
      <c r="D1" s="1" t="s">
        <v>43</v>
      </c>
      <c r="E1" s="1" t="s">
        <v>3</v>
      </c>
      <c r="F1" s="1" t="s">
        <v>44</v>
      </c>
      <c r="G1" s="1" t="s">
        <v>45</v>
      </c>
      <c r="H1" s="1" t="s">
        <v>46</v>
      </c>
      <c r="I1" s="1" t="s">
        <v>47</v>
      </c>
      <c r="J1" s="1" t="s">
        <v>48</v>
      </c>
    </row>
    <row r="2" spans="1:10" x14ac:dyDescent="0.25">
      <c r="A2" t="s">
        <v>13</v>
      </c>
      <c r="B2" t="s">
        <v>49</v>
      </c>
      <c r="C2" t="s">
        <v>50</v>
      </c>
      <c r="D2" s="2">
        <f>IFERROR(VLOOKUP(C2,Frequencies!$A$2:$B$20,2,FALSE),"")</f>
        <v>30</v>
      </c>
      <c r="E2" t="s">
        <v>17</v>
      </c>
      <c r="F2" s="2">
        <v>30</v>
      </c>
      <c r="G2" s="3">
        <v>46301</v>
      </c>
      <c r="H2" s="3">
        <f>IF(AND(ISNUMBER(G2),ISNUMBER(D2)),G2+D2,"")</f>
        <v>46331</v>
      </c>
      <c r="I2" s="2">
        <f>IF(ISNUMBER(H2),H2-Summary!$B$2,"")</f>
        <v>1</v>
      </c>
      <c r="J2" t="str">
        <f>IF(ISBLANK(B2),"",IF(NOT(ISNUMBER(G2)),"Not done yet",IF(I2&lt;0,"Overdue",IF(I2=0,"Due today",IF(I2&lt;=7,"This week","Later")))))</f>
        <v>This week</v>
      </c>
    </row>
    <row r="3" spans="1:10" x14ac:dyDescent="0.25">
      <c r="A3" t="s">
        <v>13</v>
      </c>
      <c r="B3" t="s">
        <v>51</v>
      </c>
      <c r="C3" t="s">
        <v>52</v>
      </c>
      <c r="D3" s="2">
        <f>IFERROR(VLOOKUP(C3,Frequencies!$A$2:$B$20,2,FALSE),"")</f>
        <v>91</v>
      </c>
      <c r="E3" t="s">
        <v>21</v>
      </c>
      <c r="F3" s="2">
        <v>60</v>
      </c>
      <c r="G3" s="3">
        <v>46223</v>
      </c>
      <c r="H3" s="3">
        <f>IF(AND(ISNUMBER(G3),ISNUMBER(D3)),G3+D3,"")</f>
        <v>46314</v>
      </c>
      <c r="I3" s="2">
        <f>IF(ISNUMBER(H3),H3-Summary!$B$2,"")</f>
        <v>-16</v>
      </c>
      <c r="J3" t="str">
        <f>IF(ISBLANK(B3),"",IF(NOT(ISNUMBER(G3)),"Not done yet",IF(I3&lt;0,"Overdue",IF(I3=0,"Due today",IF(I3&lt;=7,"This week","Later")))))</f>
        <v>Overdue</v>
      </c>
    </row>
    <row r="4" spans="1:10" x14ac:dyDescent="0.25">
      <c r="A4" t="s">
        <v>13</v>
      </c>
      <c r="B4" t="s">
        <v>53</v>
      </c>
      <c r="C4" t="s">
        <v>50</v>
      </c>
      <c r="D4" s="2">
        <f>IFERROR(VLOOKUP(C4,Frequencies!$A$2:$B$20,2,FALSE),"")</f>
        <v>30</v>
      </c>
      <c r="E4" t="s">
        <v>19</v>
      </c>
      <c r="F4" s="2">
        <v>20</v>
      </c>
      <c r="G4" s="3">
        <v>46307</v>
      </c>
      <c r="H4" s="3">
        <f>IF(AND(ISNUMBER(G4),ISNUMBER(D4)),G4+D4,"")</f>
        <v>46337</v>
      </c>
      <c r="I4" s="2">
        <f>IF(ISNUMBER(H4),H4-Summary!$B$2,"")</f>
        <v>7</v>
      </c>
      <c r="J4" t="str">
        <f>IF(ISBLANK(B4),"",IF(NOT(ISNUMBER(G4)),"Not done yet",IF(I4&lt;0,"Overdue",IF(I4=0,"Due today",IF(I4&lt;=7,"This week","Later")))))</f>
        <v>This week</v>
      </c>
    </row>
    <row r="5" spans="1:10" x14ac:dyDescent="0.25">
      <c r="A5" t="s">
        <v>13</v>
      </c>
      <c r="B5" t="s">
        <v>54</v>
      </c>
      <c r="C5" t="s">
        <v>50</v>
      </c>
      <c r="D5" s="2">
        <f>IFERROR(VLOOKUP(C5,Frequencies!$A$2:$B$20,2,FALSE),"")</f>
        <v>30</v>
      </c>
      <c r="E5" t="s">
        <v>17</v>
      </c>
      <c r="F5" s="2">
        <v>5</v>
      </c>
      <c r="G5" s="3">
        <v>46296</v>
      </c>
      <c r="H5" s="3">
        <f>IF(AND(ISNUMBER(G5),ISNUMBER(D5)),G5+D5,"")</f>
        <v>46326</v>
      </c>
      <c r="I5" s="2">
        <f>IF(ISNUMBER(H5),H5-Summary!$B$2,"")</f>
        <v>-4</v>
      </c>
      <c r="J5" t="str">
        <f>IF(ISBLANK(B5),"",IF(NOT(ISNUMBER(G5)),"Not done yet",IF(I5&lt;0,"Overdue",IF(I5=0,"Due today",IF(I5&lt;=7,"This week","Later")))))</f>
        <v>Overdue</v>
      </c>
    </row>
    <row r="6" spans="1:10" x14ac:dyDescent="0.25">
      <c r="A6" t="s">
        <v>13</v>
      </c>
      <c r="B6" t="s">
        <v>55</v>
      </c>
      <c r="C6" t="s">
        <v>52</v>
      </c>
      <c r="D6" s="2">
        <f>IFERROR(VLOOKUP(C6,Frequencies!$A$2:$B$20,2,FALSE),"")</f>
        <v>91</v>
      </c>
      <c r="E6" t="s">
        <v>17</v>
      </c>
      <c r="F6" s="2">
        <v>15</v>
      </c>
      <c r="G6" s="3">
        <v>46267</v>
      </c>
      <c r="H6" s="3">
        <f>IF(AND(ISNUMBER(G6),ISNUMBER(D6)),G6+D6,"")</f>
        <v>46358</v>
      </c>
      <c r="I6" s="2">
        <f>IF(ISNUMBER(H6),H6-Summary!$B$2,"")</f>
        <v>28</v>
      </c>
      <c r="J6" t="str">
        <f>IF(ISBLANK(B6),"",IF(NOT(ISNUMBER(G6)),"Not done yet",IF(I6&lt;0,"Overdue",IF(I6=0,"Due today",IF(I6&lt;=7,"This week","Later")))))</f>
        <v>Later</v>
      </c>
    </row>
    <row r="7" spans="1:10" x14ac:dyDescent="0.25">
      <c r="A7" t="s">
        <v>13</v>
      </c>
      <c r="B7" t="s">
        <v>56</v>
      </c>
      <c r="C7" t="s">
        <v>52</v>
      </c>
      <c r="D7" s="2">
        <f>IFERROR(VLOOKUP(C7,Frequencies!$A$2:$B$20,2,FALSE),"")</f>
        <v>91</v>
      </c>
      <c r="E7" t="s">
        <v>19</v>
      </c>
      <c r="F7" s="2">
        <v>30</v>
      </c>
      <c r="G7" s="3">
        <v>46254</v>
      </c>
      <c r="H7" s="3">
        <f>IF(AND(ISNUMBER(G7),ISNUMBER(D7)),G7+D7,"")</f>
        <v>46345</v>
      </c>
      <c r="I7" s="2">
        <f>IF(ISNUMBER(H7),H7-Summary!$B$2,"")</f>
        <v>15</v>
      </c>
      <c r="J7" t="str">
        <f>IF(ISBLANK(B7),"",IF(NOT(ISNUMBER(G7)),"Not done yet",IF(I7&lt;0,"Overdue",IF(I7=0,"Due today",IF(I7&lt;=7,"This week","Later")))))</f>
        <v>Later</v>
      </c>
    </row>
    <row r="8" spans="1:10" x14ac:dyDescent="0.25">
      <c r="A8" t="s">
        <v>24</v>
      </c>
      <c r="B8" t="s">
        <v>57</v>
      </c>
      <c r="C8" t="s">
        <v>50</v>
      </c>
      <c r="D8" s="2">
        <f>IFERROR(VLOOKUP(C8,Frequencies!$A$2:$B$20,2,FALSE),"")</f>
        <v>30</v>
      </c>
      <c r="E8" t="s">
        <v>21</v>
      </c>
      <c r="F8" s="2">
        <v>15</v>
      </c>
      <c r="G8" s="3">
        <v>46315</v>
      </c>
      <c r="H8" s="3">
        <f>IF(AND(ISNUMBER(G8),ISNUMBER(D8)),G8+D8,"")</f>
        <v>46345</v>
      </c>
      <c r="I8" s="2">
        <f>IF(ISNUMBER(H8),H8-Summary!$B$2,"")</f>
        <v>15</v>
      </c>
      <c r="J8" t="str">
        <f>IF(ISBLANK(B8),"",IF(NOT(ISNUMBER(G8)),"Not done yet",IF(I8&lt;0,"Overdue",IF(I8=0,"Due today",IF(I8&lt;=7,"This week","Later")))))</f>
        <v>Later</v>
      </c>
    </row>
    <row r="9" spans="1:10" x14ac:dyDescent="0.25">
      <c r="A9" t="s">
        <v>24</v>
      </c>
      <c r="B9" t="s">
        <v>58</v>
      </c>
      <c r="C9" t="s">
        <v>52</v>
      </c>
      <c r="D9" s="2">
        <f>IFERROR(VLOOKUP(C9,Frequencies!$A$2:$B$20,2,FALSE),"")</f>
        <v>91</v>
      </c>
      <c r="E9" t="s">
        <v>21</v>
      </c>
      <c r="F9" s="2">
        <v>45</v>
      </c>
      <c r="G9" s="3"/>
      <c r="H9" s="3" t="str">
        <f>IF(AND(ISNUMBER(G9),ISNUMBER(D9)),G9+D9,"")</f>
        <v/>
      </c>
      <c r="I9" s="2" t="str">
        <f>IF(ISNUMBER(H9),H9-Summary!$B$2,"")</f>
        <v/>
      </c>
      <c r="J9" t="str">
        <f>IF(ISBLANK(B9),"",IF(NOT(ISNUMBER(G9)),"Not done yet",IF(I9&lt;0,"Overdue",IF(I9=0,"Due today",IF(I9&lt;=7,"This week","Later")))))</f>
        <v>Not done yet</v>
      </c>
    </row>
    <row r="10" spans="1:10" x14ac:dyDescent="0.25">
      <c r="A10" t="s">
        <v>29</v>
      </c>
      <c r="B10" t="s">
        <v>59</v>
      </c>
      <c r="C10" t="s">
        <v>50</v>
      </c>
      <c r="D10" s="2">
        <f>IFERROR(VLOOKUP(C10,Frequencies!$A$2:$B$20,2,FALSE),"")</f>
        <v>30</v>
      </c>
      <c r="E10" t="s">
        <v>19</v>
      </c>
      <c r="F10" s="2">
        <v>20</v>
      </c>
      <c r="G10" s="3">
        <v>46313</v>
      </c>
      <c r="H10" s="3">
        <f>IF(AND(ISNUMBER(G10),ISNUMBER(D10)),G10+D10,"")</f>
        <v>46343</v>
      </c>
      <c r="I10" s="2">
        <f>IF(ISNUMBER(H10),H10-Summary!$B$2,"")</f>
        <v>13</v>
      </c>
      <c r="J10" t="str">
        <f>IF(ISBLANK(B10),"",IF(NOT(ISNUMBER(G10)),"Not done yet",IF(I10&lt;0,"Overdue",IF(I10=0,"Due today",IF(I10&lt;=7,"This week","Later")))))</f>
        <v>Later</v>
      </c>
    </row>
    <row r="11" spans="1:10" x14ac:dyDescent="0.25">
      <c r="A11" t="s">
        <v>29</v>
      </c>
      <c r="B11" t="s">
        <v>60</v>
      </c>
      <c r="C11" t="s">
        <v>52</v>
      </c>
      <c r="D11" s="2">
        <f>IFERROR(VLOOKUP(C11,Frequencies!$A$2:$B$20,2,FALSE),"")</f>
        <v>91</v>
      </c>
      <c r="E11" t="s">
        <v>17</v>
      </c>
      <c r="F11" s="2">
        <v>45</v>
      </c>
      <c r="G11" s="3">
        <v>46249</v>
      </c>
      <c r="H11" s="3">
        <f>IF(AND(ISNUMBER(G11),ISNUMBER(D11)),G11+D11,"")</f>
        <v>46340</v>
      </c>
      <c r="I11" s="2">
        <f>IF(ISNUMBER(H11),H11-Summary!$B$2,"")</f>
        <v>10</v>
      </c>
      <c r="J11" t="str">
        <f>IF(ISBLANK(B11),"",IF(NOT(ISNUMBER(G11)),"Not done yet",IF(I11&lt;0,"Overdue",IF(I11=0,"Due today",IF(I11&lt;=7,"This week","Later")))))</f>
        <v>Later</v>
      </c>
    </row>
    <row r="12" spans="1:10" x14ac:dyDescent="0.25">
      <c r="A12" t="s">
        <v>33</v>
      </c>
      <c r="B12" t="s">
        <v>61</v>
      </c>
      <c r="C12" t="s">
        <v>62</v>
      </c>
      <c r="D12" s="2">
        <f>IFERROR(VLOOKUP(C12,Frequencies!$A$2:$B$20,2,FALSE),"")</f>
        <v>182</v>
      </c>
      <c r="E12" t="s">
        <v>21</v>
      </c>
      <c r="F12" s="2">
        <v>20</v>
      </c>
      <c r="G12" s="3">
        <v>46152</v>
      </c>
      <c r="H12" s="3">
        <f>IF(AND(ISNUMBER(G12),ISNUMBER(D12)),G12+D12,"")</f>
        <v>46334</v>
      </c>
      <c r="I12" s="2">
        <f>IF(ISNUMBER(H12),H12-Summary!$B$2,"")</f>
        <v>4</v>
      </c>
      <c r="J12" t="str">
        <f>IF(ISBLANK(B12),"",IF(NOT(ISNUMBER(G12)),"Not done yet",IF(I12&lt;0,"Overdue",IF(I12=0,"Due today",IF(I12&lt;=7,"This week","Later")))))</f>
        <v>This week</v>
      </c>
    </row>
    <row r="13" spans="1:10" x14ac:dyDescent="0.25">
      <c r="A13" t="s">
        <v>33</v>
      </c>
      <c r="B13" t="s">
        <v>63</v>
      </c>
      <c r="C13" t="s">
        <v>52</v>
      </c>
      <c r="D13" s="2">
        <f>IFERROR(VLOOKUP(C13,Frequencies!$A$2:$B$20,2,FALSE),"")</f>
        <v>91</v>
      </c>
      <c r="E13" t="s">
        <v>17</v>
      </c>
      <c r="F13" s="2">
        <v>30</v>
      </c>
      <c r="G13" s="3">
        <v>46235</v>
      </c>
      <c r="H13" s="3">
        <f>IF(AND(ISNUMBER(G13),ISNUMBER(D13)),G13+D13,"")</f>
        <v>46326</v>
      </c>
      <c r="I13" s="2">
        <f>IF(ISNUMBER(H13),H13-Summary!$B$2,"")</f>
        <v>-4</v>
      </c>
      <c r="J13" t="str">
        <f>IF(ISBLANK(B13),"",IF(NOT(ISNUMBER(G13)),"Not done yet",IF(I13&lt;0,"Overdue",IF(I13=0,"Due today",IF(I13&lt;=7,"This week","Later")))))</f>
        <v>Overdue</v>
      </c>
    </row>
    <row r="14" spans="1:10" x14ac:dyDescent="0.25">
      <c r="A14" t="s">
        <v>36</v>
      </c>
      <c r="B14" t="s">
        <v>64</v>
      </c>
      <c r="C14" t="s">
        <v>50</v>
      </c>
      <c r="D14" s="2">
        <f>IFERROR(VLOOKUP(C14,Frequencies!$A$2:$B$20,2,FALSE),"")</f>
        <v>30</v>
      </c>
      <c r="E14" t="s">
        <v>17</v>
      </c>
      <c r="F14" s="2">
        <v>15</v>
      </c>
      <c r="G14" s="3">
        <v>46299</v>
      </c>
      <c r="H14" s="3">
        <f>IF(AND(ISNUMBER(G14),ISNUMBER(D14)),G14+D14,"")</f>
        <v>46329</v>
      </c>
      <c r="I14" s="2">
        <f>IF(ISNUMBER(H14),H14-Summary!$B$2,"")</f>
        <v>-1</v>
      </c>
      <c r="J14" t="str">
        <f>IF(ISBLANK(B14),"",IF(NOT(ISNUMBER(G14)),"Not done yet",IF(I14&lt;0,"Overdue",IF(I14=0,"Due today",IF(I14&lt;=7,"This week","Later")))))</f>
        <v>Overdue</v>
      </c>
    </row>
    <row r="15" spans="1:10" x14ac:dyDescent="0.25">
      <c r="A15" t="s">
        <v>40</v>
      </c>
      <c r="B15" t="s">
        <v>65</v>
      </c>
      <c r="C15" t="s">
        <v>50</v>
      </c>
      <c r="D15" s="2">
        <f>IFERROR(VLOOKUP(C15,Frequencies!$A$2:$B$20,2,FALSE),"")</f>
        <v>30</v>
      </c>
      <c r="E15" t="s">
        <v>19</v>
      </c>
      <c r="F15" s="2">
        <v>25</v>
      </c>
      <c r="G15" s="3">
        <v>46320</v>
      </c>
      <c r="H15" s="3">
        <f>IF(AND(ISNUMBER(G15),ISNUMBER(D15)),G15+D15,"")</f>
        <v>46350</v>
      </c>
      <c r="I15" s="2">
        <f>IF(ISNUMBER(H15),H15-Summary!$B$2,"")</f>
        <v>20</v>
      </c>
      <c r="J15" t="str">
        <f>IF(ISBLANK(B15),"",IF(NOT(ISNUMBER(G15)),"Not done yet",IF(I15&lt;0,"Overdue",IF(I15=0,"Due today",IF(I15&lt;=7,"This week","Later")))))</f>
        <v>Later</v>
      </c>
    </row>
    <row r="16" spans="1:10" x14ac:dyDescent="0.25">
      <c r="A16" t="s">
        <v>40</v>
      </c>
      <c r="B16" t="s">
        <v>66</v>
      </c>
      <c r="C16" t="s">
        <v>67</v>
      </c>
      <c r="D16" s="2">
        <f>IFERROR(VLOOKUP(C16,Frequencies!$A$2:$B$20,2,FALSE),"")</f>
        <v>14</v>
      </c>
      <c r="E16" t="s">
        <v>21</v>
      </c>
      <c r="F16" s="2">
        <v>10</v>
      </c>
      <c r="G16" s="3">
        <v>46319</v>
      </c>
      <c r="H16" s="3">
        <f>IF(AND(ISNUMBER(G16),ISNUMBER(D16)),G16+D16,"")</f>
        <v>46333</v>
      </c>
      <c r="I16" s="2">
        <f>IF(ISNUMBER(H16),H16-Summary!$B$2,"")</f>
        <v>3</v>
      </c>
      <c r="J16" t="str">
        <f>IF(ISBLANK(B16),"",IF(NOT(ISNUMBER(G16)),"Not done yet",IF(I16&lt;0,"Overdue",IF(I16=0,"Due today",IF(I16&lt;=7,"This week","Later")))))</f>
        <v>This week</v>
      </c>
    </row>
    <row r="17" spans="1:10" x14ac:dyDescent="0.25">
      <c r="A17" t="s">
        <v>40</v>
      </c>
      <c r="B17" t="s">
        <v>68</v>
      </c>
      <c r="C17" t="s">
        <v>50</v>
      </c>
      <c r="D17" s="2">
        <f>IFERROR(VLOOKUP(C17,Frequencies!$A$2:$B$20,2,FALSE),"")</f>
        <v>30</v>
      </c>
      <c r="E17" t="s">
        <v>21</v>
      </c>
      <c r="F17" s="2">
        <v>10</v>
      </c>
      <c r="G17" s="3">
        <v>46300</v>
      </c>
      <c r="H17" s="3">
        <f>IF(AND(ISNUMBER(G17),ISNUMBER(D17)),G17+D17,"")</f>
        <v>46330</v>
      </c>
      <c r="I17" s="2">
        <f>IF(ISNUMBER(H17),H17-Summary!$B$2,"")</f>
        <v>0</v>
      </c>
      <c r="J17" t="str">
        <f>IF(ISBLANK(B17),"",IF(NOT(ISNUMBER(G17)),"Not done yet",IF(I17&lt;0,"Overdue",IF(I17=0,"Due today",IF(I17&lt;=7,"This week","Later")))))</f>
        <v>Due today</v>
      </c>
    </row>
    <row r="18" spans="1:10" x14ac:dyDescent="0.25">
      <c r="A18" t="s">
        <v>40</v>
      </c>
      <c r="B18" t="s">
        <v>69</v>
      </c>
      <c r="C18" t="s">
        <v>52</v>
      </c>
      <c r="D18" s="2">
        <f>IFERROR(VLOOKUP(C18,Frequencies!$A$2:$B$20,2,FALSE),"")</f>
        <v>91</v>
      </c>
      <c r="E18" t="s">
        <v>17</v>
      </c>
      <c r="F18" s="2">
        <v>10</v>
      </c>
      <c r="G18" s="3">
        <v>46280</v>
      </c>
      <c r="H18" s="3">
        <f>IF(AND(ISNUMBER(G18),ISNUMBER(D18)),G18+D18,"")</f>
        <v>46371</v>
      </c>
      <c r="I18" s="2">
        <f>IF(ISNUMBER(H18),H18-Summary!$B$2,"")</f>
        <v>41</v>
      </c>
      <c r="J18" t="str">
        <f>IF(ISBLANK(B18),"",IF(NOT(ISNUMBER(G18)),"Not done yet",IF(I18&lt;0,"Overdue",IF(I18=0,"Due today",IF(I18&lt;=7,"This week","Later")))))</f>
        <v>Later</v>
      </c>
    </row>
    <row r="19" spans="1:10" x14ac:dyDescent="0.25">
      <c r="A19" t="s">
        <v>40</v>
      </c>
      <c r="B19" t="s">
        <v>70</v>
      </c>
      <c r="C19" t="s">
        <v>62</v>
      </c>
      <c r="D19" s="2">
        <f>IFERROR(VLOOKUP(C19,Frequencies!$A$2:$B$20,2,FALSE),"")</f>
        <v>182</v>
      </c>
      <c r="E19" t="s">
        <v>21</v>
      </c>
      <c r="F19" s="2">
        <v>120</v>
      </c>
      <c r="G19" s="3">
        <v>46174</v>
      </c>
      <c r="H19" s="3">
        <f>IF(AND(ISNUMBER(G19),ISNUMBER(D19)),G19+D19,"")</f>
        <v>46356</v>
      </c>
      <c r="I19" s="2">
        <f>IF(ISNUMBER(H19),H19-Summary!$B$2,"")</f>
        <v>26</v>
      </c>
      <c r="J19" t="str">
        <f>IF(ISBLANK(B19),"",IF(NOT(ISNUMBER(G19)),"Not done yet",IF(I19&lt;0,"Overdue",IF(I19=0,"Due today",IF(I19&lt;=7,"This week","Later")))))</f>
        <v>Later</v>
      </c>
    </row>
    <row r="20" spans="1:10" x14ac:dyDescent="0.25">
      <c r="A20" t="s">
        <v>40</v>
      </c>
      <c r="B20" t="s">
        <v>71</v>
      </c>
      <c r="C20" t="s">
        <v>72</v>
      </c>
      <c r="D20" s="2">
        <f>IFERROR(VLOOKUP(C20,Frequencies!$A$2:$B$20,2,FALSE),"")</f>
        <v>365</v>
      </c>
      <c r="E20" t="s">
        <v>17</v>
      </c>
      <c r="F20" s="2">
        <v>180</v>
      </c>
      <c r="G20" s="3">
        <v>46095</v>
      </c>
      <c r="H20" s="3">
        <f>IF(AND(ISNUMBER(G20),ISNUMBER(D20)),G20+D20,"")</f>
        <v>46460</v>
      </c>
      <c r="I20" s="2">
        <f>IF(ISNUMBER(H20),H20-Summary!$B$2,"")</f>
        <v>130</v>
      </c>
      <c r="J20" t="str">
        <f>IF(ISBLANK(B20),"",IF(NOT(ISNUMBER(G20)),"Not done yet",IF(I20&lt;0,"Overdue",IF(I20=0,"Due today",IF(I20&lt;=7,"This week","Later")))))</f>
        <v>Later</v>
      </c>
    </row>
    <row r="21" spans="1:10" x14ac:dyDescent="0.25">
      <c r="D21" s="2" t="str">
        <f>IFERROR(VLOOKUP(C21,Frequencies!$A$2:$B$20,2,FALSE),"")</f>
        <v/>
      </c>
      <c r="F21" s="2"/>
      <c r="G21" s="3"/>
      <c r="H21" s="3" t="str">
        <f>IF(AND(ISNUMBER(G21),ISNUMBER(D21)),G21+D21,"")</f>
        <v/>
      </c>
      <c r="I21" s="2" t="str">
        <f>IF(ISNUMBER(H21),H21-Summary!$B$2,"")</f>
        <v/>
      </c>
      <c r="J21" t="str">
        <f>IF(ISBLANK(B21),"",IF(NOT(ISNUMBER(G21)),"Not done yet",IF(I21&lt;0,"Overdue",IF(I21=0,"Due today",IF(I21&lt;=7,"This week","Later")))))</f>
        <v/>
      </c>
    </row>
    <row r="22" spans="1:10" x14ac:dyDescent="0.25">
      <c r="D22" s="2" t="str">
        <f>IFERROR(VLOOKUP(C22,Frequencies!$A$2:$B$20,2,FALSE),"")</f>
        <v/>
      </c>
      <c r="F22" s="2"/>
      <c r="G22" s="3"/>
      <c r="H22" s="3" t="str">
        <f>IF(AND(ISNUMBER(G22),ISNUMBER(D22)),G22+D22,"")</f>
        <v/>
      </c>
      <c r="I22" s="2" t="str">
        <f>IF(ISNUMBER(H22),H22-Summary!$B$2,"")</f>
        <v/>
      </c>
      <c r="J22" t="str">
        <f>IF(ISBLANK(B22),"",IF(NOT(ISNUMBER(G22)),"Not done yet",IF(I22&lt;0,"Overdue",IF(I22=0,"Due today",IF(I22&lt;=7,"This week","Later")))))</f>
        <v/>
      </c>
    </row>
    <row r="23" spans="1:10" x14ac:dyDescent="0.25">
      <c r="D23" s="2" t="str">
        <f>IFERROR(VLOOKUP(C23,Frequencies!$A$2:$B$20,2,FALSE),"")</f>
        <v/>
      </c>
      <c r="F23" s="2"/>
      <c r="G23" s="3"/>
      <c r="H23" s="3" t="str">
        <f>IF(AND(ISNUMBER(G23),ISNUMBER(D23)),G23+D23,"")</f>
        <v/>
      </c>
      <c r="I23" s="2" t="str">
        <f>IF(ISNUMBER(H23),H23-Summary!$B$2,"")</f>
        <v/>
      </c>
      <c r="J23" t="str">
        <f>IF(ISBLANK(B23),"",IF(NOT(ISNUMBER(G23)),"Not done yet",IF(I23&lt;0,"Overdue",IF(I23=0,"Due today",IF(I23&lt;=7,"This week","Later")))))</f>
        <v/>
      </c>
    </row>
    <row r="24" spans="1:10" x14ac:dyDescent="0.25">
      <c r="D24" s="2" t="str">
        <f>IFERROR(VLOOKUP(C24,Frequencies!$A$2:$B$20,2,FALSE),"")</f>
        <v/>
      </c>
      <c r="F24" s="2"/>
      <c r="G24" s="3"/>
      <c r="H24" s="3" t="str">
        <f>IF(AND(ISNUMBER(G24),ISNUMBER(D24)),G24+D24,"")</f>
        <v/>
      </c>
      <c r="I24" s="2" t="str">
        <f>IF(ISNUMBER(H24),H24-Summary!$B$2,"")</f>
        <v/>
      </c>
      <c r="J24" t="str">
        <f>IF(ISBLANK(B24),"",IF(NOT(ISNUMBER(G24)),"Not done yet",IF(I24&lt;0,"Overdue",IF(I24=0,"Due today",IF(I24&lt;=7,"This week","Later")))))</f>
        <v/>
      </c>
    </row>
    <row r="25" spans="1:10" x14ac:dyDescent="0.25">
      <c r="D25" s="2" t="str">
        <f>IFERROR(VLOOKUP(C25,Frequencies!$A$2:$B$20,2,FALSE),"")</f>
        <v/>
      </c>
      <c r="F25" s="2"/>
      <c r="G25" s="3"/>
      <c r="H25" s="3" t="str">
        <f>IF(AND(ISNUMBER(G25),ISNUMBER(D25)),G25+D25,"")</f>
        <v/>
      </c>
      <c r="I25" s="2" t="str">
        <f>IF(ISNUMBER(H25),H25-Summary!$B$2,"")</f>
        <v/>
      </c>
      <c r="J25" t="str">
        <f>IF(ISBLANK(B25),"",IF(NOT(ISNUMBER(G25)),"Not done yet",IF(I25&lt;0,"Overdue",IF(I25=0,"Due today",IF(I25&lt;=7,"This week","Later")))))</f>
        <v/>
      </c>
    </row>
    <row r="26" spans="1:10" x14ac:dyDescent="0.25">
      <c r="D26" s="2" t="str">
        <f>IFERROR(VLOOKUP(C26,Frequencies!$A$2:$B$20,2,FALSE),"")</f>
        <v/>
      </c>
      <c r="F26" s="2"/>
      <c r="G26" s="3"/>
      <c r="H26" s="3" t="str">
        <f>IF(AND(ISNUMBER(G26),ISNUMBER(D26)),G26+D26,"")</f>
        <v/>
      </c>
      <c r="I26" s="2" t="str">
        <f>IF(ISNUMBER(H26),H26-Summary!$B$2,"")</f>
        <v/>
      </c>
      <c r="J26" t="str">
        <f>IF(ISBLANK(B26),"",IF(NOT(ISNUMBER(G26)),"Not done yet",IF(I26&lt;0,"Overdue",IF(I26=0,"Due today",IF(I26&lt;=7,"This week","Later")))))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4" customWidth="1"/>
  </cols>
  <sheetData>
    <row r="1" spans="1:2" s="1" customFormat="1" x14ac:dyDescent="0.25">
      <c r="A1" s="1" t="s">
        <v>73</v>
      </c>
      <c r="B1" s="1" t="s">
        <v>74</v>
      </c>
    </row>
    <row r="2" spans="1:2" x14ac:dyDescent="0.25">
      <c r="A2" t="s">
        <v>75</v>
      </c>
      <c r="B2" s="3">
        <f>DATE(2026,11,4)</f>
        <v>46330</v>
      </c>
    </row>
    <row r="3" spans="1:2" x14ac:dyDescent="0.25">
      <c r="A3" t="s">
        <v>76</v>
      </c>
      <c r="B3" s="3">
        <f>DATE(2026,11,2)</f>
        <v>46328</v>
      </c>
    </row>
    <row r="4" spans="1:2" x14ac:dyDescent="0.25">
      <c r="A4" t="s">
        <v>77</v>
      </c>
      <c r="B4" s="2">
        <f>SUM('Weekly Checklist'!C2:C60)</f>
        <v>52</v>
      </c>
    </row>
    <row r="5" spans="1:2" x14ac:dyDescent="0.25">
      <c r="A5" t="s">
        <v>78</v>
      </c>
      <c r="B5" s="2">
        <f>SUM('Weekly Checklist'!L2:L60)</f>
        <v>21</v>
      </c>
    </row>
    <row r="6" spans="1:2" x14ac:dyDescent="0.25">
      <c r="A6" t="s">
        <v>79</v>
      </c>
      <c r="B6" s="4">
        <f>IF(B4=0,0,1-SUM('Weekly Checklist'!M2:M60)/B4)</f>
        <v>0.40384615384615385</v>
      </c>
    </row>
    <row r="7" spans="1:2" x14ac:dyDescent="0.25">
      <c r="A7" t="s">
        <v>80</v>
      </c>
      <c r="B7" s="2">
        <f>COUNTIFS('Weekly Checklist'!B2:B60,"&lt;&gt;",'Weekly Checklist'!M2:M60,0)</f>
        <v>2</v>
      </c>
    </row>
    <row r="8" spans="1:2" x14ac:dyDescent="0.25">
      <c r="A8" t="s">
        <v>81</v>
      </c>
      <c r="B8" s="2">
        <f>COUNTIF('Monthly and Seasonal'!J2:J60,"Overdue")+COUNTIF('Monthly and Seasonal'!J2:J60,"Not done yet")</f>
        <v>5</v>
      </c>
    </row>
    <row r="9" spans="1:2" x14ac:dyDescent="0.25">
      <c r="A9" t="s">
        <v>82</v>
      </c>
      <c r="B9" s="2">
        <f>COUNTIF('Monthly and Seasonal'!J2:J60,"Due today")+COUNTIF('Monthly and Seasonal'!J2:J60,"This week")</f>
        <v>5</v>
      </c>
    </row>
    <row r="10" spans="1:2" x14ac:dyDescent="0.25">
      <c r="A10" t="s">
        <v>83</v>
      </c>
      <c r="B10" s="2">
        <f>SUMIF('Monthly and Seasonal'!J2:J60,"Overdue",'Monthly and Seasonal'!F2:F60)+SUMIF('Monthly and Seasonal'!J2:J60,"Not done yet",'Monthly and Seasonal'!F2:F60)+SUMIF('Monthly and Seasonal'!J2:J60,"Due today",'Monthly and Seasonal'!F2:F60)+SUMIF('Monthly and Seasonal'!J2:J60,"This week",'Monthly and Seasonal'!F2:F60)</f>
        <v>245</v>
      </c>
    </row>
    <row r="11" spans="1:2" x14ac:dyDescent="0.25">
      <c r="A11" t="s">
        <v>84</v>
      </c>
      <c r="B11" s="2"/>
    </row>
    <row r="12" spans="1:2" x14ac:dyDescent="0.25">
      <c r="A12" t="s">
        <v>17</v>
      </c>
      <c r="B12" s="2">
        <f>SUMIF('Weekly Checklist'!$D$2:$D$60,A12,'Weekly Checklist'!$M$2:$M$60)</f>
        <v>9</v>
      </c>
    </row>
    <row r="13" spans="1:2" x14ac:dyDescent="0.25">
      <c r="A13" t="s">
        <v>21</v>
      </c>
      <c r="B13" s="2">
        <f>SUMIF('Weekly Checklist'!$D$2:$D$60,A13,'Weekly Checklist'!$M$2:$M$60)</f>
        <v>3</v>
      </c>
    </row>
    <row r="14" spans="1:2" x14ac:dyDescent="0.25">
      <c r="A14" t="s">
        <v>19</v>
      </c>
      <c r="B14" s="2">
        <f>SUMIF('Weekly Checklist'!$D$2:$D$60,A14,'Weekly Checklist'!$M$2:$M$60)</f>
        <v>6</v>
      </c>
    </row>
    <row r="15" spans="1:2" x14ac:dyDescent="0.25">
      <c r="A15" t="s">
        <v>15</v>
      </c>
      <c r="B15" s="2">
        <f>SUMIF('Weekly Checklist'!$D$2:$D$60,A15,'Weekly Checklist'!$M$2:$M$60)</f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2" customWidth="1"/>
  </cols>
  <sheetData>
    <row r="1" spans="1:2" s="1" customFormat="1" x14ac:dyDescent="0.25">
      <c r="A1" s="1" t="s">
        <v>42</v>
      </c>
      <c r="B1" s="1" t="s">
        <v>43</v>
      </c>
    </row>
    <row r="2" spans="1:2" x14ac:dyDescent="0.25">
      <c r="A2" t="s">
        <v>85</v>
      </c>
      <c r="B2" s="2">
        <v>7</v>
      </c>
    </row>
    <row r="3" spans="1:2" x14ac:dyDescent="0.25">
      <c r="A3" t="s">
        <v>67</v>
      </c>
      <c r="B3" s="2">
        <v>14</v>
      </c>
    </row>
    <row r="4" spans="1:2" x14ac:dyDescent="0.25">
      <c r="A4" t="s">
        <v>50</v>
      </c>
      <c r="B4" s="2">
        <v>30</v>
      </c>
    </row>
    <row r="5" spans="1:2" x14ac:dyDescent="0.25">
      <c r="A5" t="s">
        <v>86</v>
      </c>
      <c r="B5" s="2">
        <v>61</v>
      </c>
    </row>
    <row r="6" spans="1:2" x14ac:dyDescent="0.25">
      <c r="A6" t="s">
        <v>52</v>
      </c>
      <c r="B6" s="2">
        <v>91</v>
      </c>
    </row>
    <row r="7" spans="1:2" x14ac:dyDescent="0.25">
      <c r="A7" t="s">
        <v>62</v>
      </c>
      <c r="B7" s="2">
        <v>182</v>
      </c>
    </row>
    <row r="8" spans="1:2" x14ac:dyDescent="0.25">
      <c r="A8" t="s">
        <v>72</v>
      </c>
      <c r="B8" s="2">
        <v>365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Weekly Checklist</vt:lpstr>
      <vt:lpstr>Monthly and Seasonal</vt:lpstr>
      <vt:lpstr>Summary</vt:lpstr>
      <vt:lpstr>Frequencies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Cleaning Checklist</dc:title>
  <dc:subject/>
  <dc:description/>
  <cp:keywords/>
  <cp:category/>
  <cp:lastModifiedBy>Unknown</cp:lastModifiedBy>
  <dcterms:created xsi:type="dcterms:W3CDTF">2026-10-18T23:17:07Z</dcterms:created>
  <dcterms:modified xsi:type="dcterms:W3CDTF">2026-10-18T23:17:07Z</dcterms:modified>
</cp:coreProperties>
</file>