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finition of Done" state="visible" r:id="rId4"/>
    <sheet sheetId="2" name="Story Checklist" state="visible" r:id="rId5"/>
    <sheet sheetId="3" name="Sprint and Release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<sst xmlns="http://schemas.openxmlformats.org/spreadsheetml/2006/main" count="168" uniqueCount="118">
  <si>
    <t>Level</t>
  </si>
  <si>
    <t>ID</t>
  </si>
  <si>
    <t>Criterion</t>
  </si>
  <si>
    <t>How to check</t>
  </si>
  <si>
    <t>Required</t>
  </si>
  <si>
    <t>Story</t>
  </si>
  <si>
    <t>S1</t>
  </si>
  <si>
    <t>Acceptance criteria met</t>
  </si>
  <si>
    <t>Walk through each acceptance criterion on the story and confirm it works as written</t>
  </si>
  <si>
    <t>Must</t>
  </si>
  <si>
    <t>S2</t>
  </si>
  <si>
    <t>Code reviewed</t>
  </si>
  <si>
    <t>At least one other developer has approved the pull request</t>
  </si>
  <si>
    <t>S3</t>
  </si>
  <si>
    <t>Tests written and passing</t>
  </si>
  <si>
    <t>New code has unit tests and the full test suite passes</t>
  </si>
  <si>
    <t>S4</t>
  </si>
  <si>
    <t>Merged and build green</t>
  </si>
  <si>
    <t>Merged to the main branch and the CI build passes</t>
  </si>
  <si>
    <t>S5</t>
  </si>
  <si>
    <t>QA tested on staging</t>
  </si>
  <si>
    <t>Tested on the staging site by someone who didn't write it</t>
  </si>
  <si>
    <t>S6</t>
  </si>
  <si>
    <t>No open critical bugs</t>
  </si>
  <si>
    <t>No critical or high bugs left open against this story</t>
  </si>
  <si>
    <t>S7</t>
  </si>
  <si>
    <t>Docs updated</t>
  </si>
  <si>
    <t>User help, API docs or the README changed where needed</t>
  </si>
  <si>
    <t>Should</t>
  </si>
  <si>
    <t>S8</t>
  </si>
  <si>
    <t>Product owner accepted</t>
  </si>
  <si>
    <t>The product owner has seen it working and accepted it</t>
  </si>
  <si>
    <t>Sprint</t>
  </si>
  <si>
    <t>SP1</t>
  </si>
  <si>
    <t>Only stories meeting the story DoD count</t>
  </si>
  <si>
    <t>Points done on the Summary tab include only stories marked Done</t>
  </si>
  <si>
    <t>SP2</t>
  </si>
  <si>
    <t>Sprint demo held</t>
  </si>
  <si>
    <t>Finished work shown to stakeholders in the sprint review</t>
  </si>
  <si>
    <t>SP3</t>
  </si>
  <si>
    <t>Unfinished stories moved back to backlog</t>
  </si>
  <si>
    <t>Stories that are not done go back to the backlog, not counted as done</t>
  </si>
  <si>
    <t>SP4</t>
  </si>
  <si>
    <t>Regression tests pass</t>
  </si>
  <si>
    <t>Automated regression suite passes on staging</t>
  </si>
  <si>
    <t>SP5</t>
  </si>
  <si>
    <t>Retrospective held, actions logged</t>
  </si>
  <si>
    <t>Team retro done with at least one action item and an owner</t>
  </si>
  <si>
    <t>Release</t>
  </si>
  <si>
    <t>R1</t>
  </si>
  <si>
    <t>Release notes written</t>
  </si>
  <si>
    <t>Customer-facing notes cover new features and fixes</t>
  </si>
  <si>
    <t>R2</t>
  </si>
  <si>
    <t>Performance check passed</t>
  </si>
  <si>
    <t>Key pages and APIs load within your agreed targets</t>
  </si>
  <si>
    <t>R3</t>
  </si>
  <si>
    <t>Security scan clean</t>
  </si>
  <si>
    <t>Dependency and security scans show no high or critical issues</t>
  </si>
  <si>
    <t>R4</t>
  </si>
  <si>
    <t>Rollback plan ready</t>
  </si>
  <si>
    <t>Steps to roll back are written down and someone knows how to do it</t>
  </si>
  <si>
    <t>R5</t>
  </si>
  <si>
    <t>Support team briefed</t>
  </si>
  <si>
    <t>Support knows what's changing and has answers for likely questions</t>
  </si>
  <si>
    <t>Story ID</t>
  </si>
  <si>
    <t>Owner</t>
  </si>
  <si>
    <t>Points</t>
  </si>
  <si>
    <t>AC met</t>
  </si>
  <si>
    <t>Reviewed</t>
  </si>
  <si>
    <t>Tests pass</t>
  </si>
  <si>
    <t>Merged</t>
  </si>
  <si>
    <t>QA tested</t>
  </si>
  <si>
    <t>No bugs</t>
  </si>
  <si>
    <t>Docs</t>
  </si>
  <si>
    <t>PO accepted</t>
  </si>
  <si>
    <t>Checks</t>
  </si>
  <si>
    <t>Status</t>
  </si>
  <si>
    <t>Next missing</t>
  </si>
  <si>
    <t>WEB-101</t>
  </si>
  <si>
    <t>Password reset by email</t>
  </si>
  <si>
    <t>Maya</t>
  </si>
  <si>
    <t>WEB-102</t>
  </si>
  <si>
    <t>Show order history on account page</t>
  </si>
  <si>
    <t>Ravi</t>
  </si>
  <si>
    <t>WEB-103</t>
  </si>
  <si>
    <t>Save cart between visits</t>
  </si>
  <si>
    <t>Tom</t>
  </si>
  <si>
    <t>WEB-104</t>
  </si>
  <si>
    <t>Add Apple Pay at checkout</t>
  </si>
  <si>
    <t>WEB-105</t>
  </si>
  <si>
    <t>Fix tax rounding on invoices</t>
  </si>
  <si>
    <t>WEB-106</t>
  </si>
  <si>
    <t>Product filter by size</t>
  </si>
  <si>
    <t>WEB-107</t>
  </si>
  <si>
    <t>Low stock badge on product page</t>
  </si>
  <si>
    <t>Ana</t>
  </si>
  <si>
    <t>WEB-108</t>
  </si>
  <si>
    <t>Email receipt redesign</t>
  </si>
  <si>
    <t>WEB-109</t>
  </si>
  <si>
    <t>Speed up search results</t>
  </si>
  <si>
    <t>WEB-110</t>
  </si>
  <si>
    <t>Accessibility fixes on checkout</t>
  </si>
  <si>
    <t>WEB-111</t>
  </si>
  <si>
    <t>Gift card balance check</t>
  </si>
  <si>
    <t>WEB-112</t>
  </si>
  <si>
    <t>Update cookie banner text</t>
  </si>
  <si>
    <t>Done</t>
  </si>
  <si>
    <t>Checked by</t>
  </si>
  <si>
    <t>Date</t>
  </si>
  <si>
    <t>Met</t>
  </si>
  <si>
    <t>Not met</t>
  </si>
  <si>
    <t>Rate</t>
  </si>
  <si>
    <t>Stories in sprint</t>
  </si>
  <si>
    <t>Stories done</t>
  </si>
  <si>
    <t>Points committed</t>
  </si>
  <si>
    <t>Points done</t>
  </si>
  <si>
    <t>Sprint checks done</t>
  </si>
  <si>
    <t>Release checks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</si>
</sst>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mmm d, yyyy"/>
    <numFmt numFmtId="166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2" width="6" customWidth="1"/>
    <col min="3" max="3" width="36" customWidth="1"/>
    <col min="4" max="4" width="6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9</v>
      </c>
    </row>
    <row r="5" spans="1:5" x14ac:dyDescent="0.25">
      <c r="A5" t="s">
        <v>5</v>
      </c>
      <c r="B5" t="s">
        <v>16</v>
      </c>
      <c r="C5" t="s">
        <v>17</v>
      </c>
      <c r="D5" t="s">
        <v>18</v>
      </c>
      <c r="E5" t="s">
        <v>9</v>
      </c>
    </row>
    <row r="6" spans="1:5" x14ac:dyDescent="0.25">
      <c r="A6" t="s">
        <v>5</v>
      </c>
      <c r="B6" t="s">
        <v>19</v>
      </c>
      <c r="C6" t="s">
        <v>20</v>
      </c>
      <c r="D6" t="s">
        <v>21</v>
      </c>
      <c r="E6" t="s">
        <v>9</v>
      </c>
    </row>
    <row r="7" spans="1:5" x14ac:dyDescent="0.25">
      <c r="A7" t="s">
        <v>5</v>
      </c>
      <c r="B7" t="s">
        <v>22</v>
      </c>
      <c r="C7" t="s">
        <v>23</v>
      </c>
      <c r="D7" t="s">
        <v>24</v>
      </c>
      <c r="E7" t="s">
        <v>9</v>
      </c>
    </row>
    <row r="8" spans="1:5" x14ac:dyDescent="0.25">
      <c r="A8" t="s">
        <v>5</v>
      </c>
      <c r="B8" t="s">
        <v>25</v>
      </c>
      <c r="C8" t="s">
        <v>26</v>
      </c>
      <c r="D8" t="s">
        <v>27</v>
      </c>
      <c r="E8" t="s">
        <v>28</v>
      </c>
    </row>
    <row r="9" spans="1:5" x14ac:dyDescent="0.25">
      <c r="A9" t="s">
        <v>5</v>
      </c>
      <c r="B9" t="s">
        <v>29</v>
      </c>
      <c r="C9" t="s">
        <v>30</v>
      </c>
      <c r="D9" t="s">
        <v>31</v>
      </c>
      <c r="E9" t="s">
        <v>9</v>
      </c>
    </row>
    <row r="10" spans="1:5" x14ac:dyDescent="0.25">
      <c r="A10" t="s">
        <v>32</v>
      </c>
      <c r="B10" t="s">
        <v>33</v>
      </c>
      <c r="C10" t="s">
        <v>34</v>
      </c>
      <c r="D10" t="s">
        <v>35</v>
      </c>
      <c r="E10" t="s">
        <v>9</v>
      </c>
    </row>
    <row r="11" spans="1:5" x14ac:dyDescent="0.25">
      <c r="A11" t="s">
        <v>32</v>
      </c>
      <c r="B11" t="s">
        <v>36</v>
      </c>
      <c r="C11" t="s">
        <v>37</v>
      </c>
      <c r="D11" t="s">
        <v>38</v>
      </c>
      <c r="E11" t="s">
        <v>9</v>
      </c>
    </row>
    <row r="12" spans="1:5" x14ac:dyDescent="0.25">
      <c r="A12" t="s">
        <v>32</v>
      </c>
      <c r="B12" t="s">
        <v>39</v>
      </c>
      <c r="C12" t="s">
        <v>40</v>
      </c>
      <c r="D12" t="s">
        <v>41</v>
      </c>
      <c r="E12" t="s">
        <v>9</v>
      </c>
    </row>
    <row r="13" spans="1:5" x14ac:dyDescent="0.25">
      <c r="A13" t="s">
        <v>32</v>
      </c>
      <c r="B13" t="s">
        <v>42</v>
      </c>
      <c r="C13" t="s">
        <v>43</v>
      </c>
      <c r="D13" t="s">
        <v>44</v>
      </c>
      <c r="E13" t="s">
        <v>9</v>
      </c>
    </row>
    <row r="14" spans="1:5" x14ac:dyDescent="0.25">
      <c r="A14" t="s">
        <v>32</v>
      </c>
      <c r="B14" t="s">
        <v>45</v>
      </c>
      <c r="C14" t="s">
        <v>46</v>
      </c>
      <c r="D14" t="s">
        <v>47</v>
      </c>
      <c r="E14" t="s">
        <v>28</v>
      </c>
    </row>
    <row r="15" spans="1:5" x14ac:dyDescent="0.25">
      <c r="A15" t="s">
        <v>48</v>
      </c>
      <c r="B15" t="s">
        <v>49</v>
      </c>
      <c r="C15" t="s">
        <v>50</v>
      </c>
      <c r="D15" t="s">
        <v>51</v>
      </c>
      <c r="E15" t="s">
        <v>9</v>
      </c>
    </row>
    <row r="16" spans="1:5" x14ac:dyDescent="0.25">
      <c r="A16" t="s">
        <v>48</v>
      </c>
      <c r="B16" t="s">
        <v>52</v>
      </c>
      <c r="C16" t="s">
        <v>53</v>
      </c>
      <c r="D16" t="s">
        <v>54</v>
      </c>
      <c r="E16" t="s">
        <v>9</v>
      </c>
    </row>
    <row r="17" spans="1:5" x14ac:dyDescent="0.25">
      <c r="A17" t="s">
        <v>48</v>
      </c>
      <c r="B17" t="s">
        <v>55</v>
      </c>
      <c r="C17" t="s">
        <v>56</v>
      </c>
      <c r="D17" t="s">
        <v>57</v>
      </c>
      <c r="E17" t="s">
        <v>9</v>
      </c>
    </row>
    <row r="18" spans="1:5" x14ac:dyDescent="0.25">
      <c r="A18" t="s">
        <v>48</v>
      </c>
      <c r="B18" t="s">
        <v>58</v>
      </c>
      <c r="C18" t="s">
        <v>59</v>
      </c>
      <c r="D18" t="s">
        <v>60</v>
      </c>
      <c r="E18" t="s">
        <v>9</v>
      </c>
    </row>
    <row r="19" spans="1:5" x14ac:dyDescent="0.25">
      <c r="A19" t="s">
        <v>48</v>
      </c>
      <c r="B19" t="s">
        <v>61</v>
      </c>
      <c r="C19" t="s">
        <v>62</v>
      </c>
      <c r="D19" t="s">
        <v>63</v>
      </c>
      <c r="E19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O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4" customWidth="1"/>
    <col min="4" max="4" width="8" customWidth="1"/>
    <col min="5" max="12" width="10" customWidth="1"/>
    <col min="13" max="13" width="8" customWidth="1"/>
    <col min="14" max="14" width="11" customWidth="1"/>
    <col min="15" max="15" width="13" customWidth="1"/>
  </cols>
  <sheetData>
    <row r="1" spans="1:15" s="1" customFormat="1" x14ac:dyDescent="0.25">
      <c r="A1" s="1" t="s">
        <v>64</v>
      </c>
      <c r="B1" s="1" t="s">
        <v>5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71</v>
      </c>
      <c r="J1" s="1" t="s">
        <v>72</v>
      </c>
      <c r="K1" s="1" t="s">
        <v>73</v>
      </c>
      <c r="L1" s="1" t="s">
        <v>74</v>
      </c>
      <c r="M1" s="1" t="s">
        <v>75</v>
      </c>
      <c r="N1" s="1" t="s">
        <v>76</v>
      </c>
      <c r="O1" s="1" t="s">
        <v>77</v>
      </c>
    </row>
    <row r="2" spans="1:15" x14ac:dyDescent="0.25">
      <c r="A2" t="s">
        <v>78</v>
      </c>
      <c r="B2" t="s">
        <v>79</v>
      </c>
      <c r="C2" t="s">
        <v>80</v>
      </c>
      <c r="D2" s="2">
        <v>5</v>
      </c>
      <c r="E2" t="b">
        <v>1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s="2">
        <f>COUNTIF(E2:L2,TRUE)</f>
        <v>8</v>
      </c>
      <c r="N2" t="str">
        <f>IF(ISBLANK(B2),"",IF(M2=8,"Done",IF(M2=0,"Not started",(8-M2)&amp;" to go")))</f>
        <v>Done</v>
      </c>
      <c r="O2" t="str">
        <f>IF(ISBLANK(B2),"",IF(M2=8,"",IF(E2=FALSE,$E$1,IF(F2=FALSE,$F$1,IF(G2=FALSE,$G$1,IF(H2=FALSE,$H$1,IF(I2=FALSE,$I$1,IF(J2=FALSE,$J$1,IF(K2=FALSE,$K$1,$L$1)))))))))</f>
        <v/>
      </c>
    </row>
    <row r="3" spans="1:15" x14ac:dyDescent="0.25">
      <c r="A3" t="s">
        <v>81</v>
      </c>
      <c r="B3" t="s">
        <v>82</v>
      </c>
      <c r="C3" t="s">
        <v>83</v>
      </c>
      <c r="D3" s="2">
        <v>8</v>
      </c>
      <c r="E3" t="b">
        <v>1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0</v>
      </c>
      <c r="L3" t="b">
        <v>1</v>
      </c>
      <c r="M3" s="2">
        <f>COUNTIF(E3:L3,TRUE)</f>
        <v>7</v>
      </c>
      <c r="N3" t="str">
        <f>IF(ISBLANK(B3),"",IF(M3=8,"Done",IF(M3=0,"Not started",(8-M3)&amp;" to go")))</f>
        <v>1 to go</v>
      </c>
      <c r="O3" t="str">
        <f>IF(ISBLANK(B3),"",IF(M3=8,"",IF(E3=FALSE,$E$1,IF(F3=FALSE,$F$1,IF(G3=FALSE,$G$1,IF(H3=FALSE,$H$1,IF(I3=FALSE,$I$1,IF(J3=FALSE,$J$1,IF(K3=FALSE,$K$1,$L$1)))))))))</f>
        <v>Docs</v>
      </c>
    </row>
    <row r="4" spans="1:15" x14ac:dyDescent="0.25">
      <c r="A4" t="s">
        <v>84</v>
      </c>
      <c r="B4" t="s">
        <v>85</v>
      </c>
      <c r="C4" t="s">
        <v>86</v>
      </c>
      <c r="D4" s="2">
        <v>5</v>
      </c>
      <c r="E4" t="b">
        <v>1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s="2">
        <f>COUNTIF(E4:L4,TRUE)</f>
        <v>8</v>
      </c>
      <c r="N4" t="str">
        <f>IF(ISBLANK(B4),"",IF(M4=8,"Done",IF(M4=0,"Not started",(8-M4)&amp;" to go")))</f>
        <v>Done</v>
      </c>
      <c r="O4" t="str">
        <f>IF(ISBLANK(B4),"",IF(M4=8,"",IF(E4=FALSE,$E$1,IF(F4=FALSE,$F$1,IF(G4=FALSE,$G$1,IF(H4=FALSE,$H$1,IF(I4=FALSE,$I$1,IF(J4=FALSE,$J$1,IF(K4=FALSE,$K$1,$L$1)))))))))</f>
        <v/>
      </c>
    </row>
    <row r="5" spans="1:15" x14ac:dyDescent="0.25">
      <c r="A5" t="s">
        <v>87</v>
      </c>
      <c r="B5" t="s">
        <v>88</v>
      </c>
      <c r="C5" t="s">
        <v>80</v>
      </c>
      <c r="D5" s="2">
        <v>13</v>
      </c>
      <c r="E5" t="b">
        <v>1</v>
      </c>
      <c r="F5" t="b">
        <v>1</v>
      </c>
      <c r="G5" t="b">
        <v>1</v>
      </c>
      <c r="H5" t="b">
        <v>1</v>
      </c>
      <c r="I5" t="b">
        <v>0</v>
      </c>
      <c r="J5" t="b">
        <v>0</v>
      </c>
      <c r="K5" t="b">
        <v>0</v>
      </c>
      <c r="L5" t="b">
        <v>0</v>
      </c>
      <c r="M5" s="2">
        <f>COUNTIF(E5:L5,TRUE)</f>
        <v>4</v>
      </c>
      <c r="N5" t="str">
        <f>IF(ISBLANK(B5),"",IF(M5=8,"Done",IF(M5=0,"Not started",(8-M5)&amp;" to go")))</f>
        <v>4 to go</v>
      </c>
      <c r="O5" t="str">
        <f>IF(ISBLANK(B5),"",IF(M5=8,"",IF(E5=FALSE,$E$1,IF(F5=FALSE,$F$1,IF(G5=FALSE,$G$1,IF(H5=FALSE,$H$1,IF(I5=FALSE,$I$1,IF(J5=FALSE,$J$1,IF(K5=FALSE,$K$1,$L$1)))))))))</f>
        <v>QA tested</v>
      </c>
    </row>
    <row r="6" spans="1:15" x14ac:dyDescent="0.25">
      <c r="A6" t="s">
        <v>89</v>
      </c>
      <c r="B6" t="s">
        <v>90</v>
      </c>
      <c r="C6" t="s">
        <v>83</v>
      </c>
      <c r="D6" s="2">
        <v>2</v>
      </c>
      <c r="E6" t="b">
        <v>1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s="2">
        <f>COUNTIF(E6:L6,TRUE)</f>
        <v>8</v>
      </c>
      <c r="N6" t="str">
        <f>IF(ISBLANK(B6),"",IF(M6=8,"Done",IF(M6=0,"Not started",(8-M6)&amp;" to go")))</f>
        <v>Done</v>
      </c>
      <c r="O6" t="str">
        <f>IF(ISBLANK(B6),"",IF(M6=8,"",IF(E6=FALSE,$E$1,IF(F6=FALSE,$F$1,IF(G6=FALSE,$G$1,IF(H6=FALSE,$H$1,IF(I6=FALSE,$I$1,IF(J6=FALSE,$J$1,IF(K6=FALSE,$K$1,$L$1)))))))))</f>
        <v/>
      </c>
    </row>
    <row r="7" spans="1:15" x14ac:dyDescent="0.25">
      <c r="A7" t="s">
        <v>91</v>
      </c>
      <c r="B7" t="s">
        <v>92</v>
      </c>
      <c r="C7" t="s">
        <v>86</v>
      </c>
      <c r="D7" s="2">
        <v>5</v>
      </c>
      <c r="E7" t="b">
        <v>1</v>
      </c>
      <c r="F7" t="b">
        <v>1</v>
      </c>
      <c r="G7" t="b">
        <v>0</v>
      </c>
      <c r="H7" t="b">
        <v>0</v>
      </c>
      <c r="I7" t="b">
        <v>0</v>
      </c>
      <c r="J7" t="b">
        <v>0</v>
      </c>
      <c r="K7" t="b">
        <v>0</v>
      </c>
      <c r="L7" t="b">
        <v>0</v>
      </c>
      <c r="M7" s="2">
        <f>COUNTIF(E7:L7,TRUE)</f>
        <v>2</v>
      </c>
      <c r="N7" t="str">
        <f>IF(ISBLANK(B7),"",IF(M7=8,"Done",IF(M7=0,"Not started",(8-M7)&amp;" to go")))</f>
        <v>6 to go</v>
      </c>
      <c r="O7" t="str">
        <f>IF(ISBLANK(B7),"",IF(M7=8,"",IF(E7=FALSE,$E$1,IF(F7=FALSE,$F$1,IF(G7=FALSE,$G$1,IF(H7=FALSE,$H$1,IF(I7=FALSE,$I$1,IF(J7=FALSE,$J$1,IF(K7=FALSE,$K$1,$L$1)))))))))</f>
        <v>Tests pass</v>
      </c>
    </row>
    <row r="8" spans="1:15" x14ac:dyDescent="0.25">
      <c r="A8" t="s">
        <v>93</v>
      </c>
      <c r="B8" t="s">
        <v>94</v>
      </c>
      <c r="C8" t="s">
        <v>95</v>
      </c>
      <c r="D8" s="2">
        <v>3</v>
      </c>
      <c r="E8" t="b">
        <v>1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s="2">
        <f>COUNTIF(E8:L8,TRUE)</f>
        <v>8</v>
      </c>
      <c r="N8" t="str">
        <f>IF(ISBLANK(B8),"",IF(M8=8,"Done",IF(M8=0,"Not started",(8-M8)&amp;" to go")))</f>
        <v>Done</v>
      </c>
      <c r="O8" t="str">
        <f>IF(ISBLANK(B8),"",IF(M8=8,"",IF(E8=FALSE,$E$1,IF(F8=FALSE,$F$1,IF(G8=FALSE,$G$1,IF(H8=FALSE,$H$1,IF(I8=FALSE,$I$1,IF(J8=FALSE,$J$1,IF(K8=FALSE,$K$1,$L$1)))))))))</f>
        <v/>
      </c>
    </row>
    <row r="9" spans="1:15" x14ac:dyDescent="0.25">
      <c r="A9" t="s">
        <v>96</v>
      </c>
      <c r="B9" t="s">
        <v>97</v>
      </c>
      <c r="C9" t="s">
        <v>95</v>
      </c>
      <c r="D9" s="2">
        <v>5</v>
      </c>
      <c r="E9" t="b">
        <v>1</v>
      </c>
      <c r="F9" t="b">
        <v>1</v>
      </c>
      <c r="G9" t="b">
        <v>1</v>
      </c>
      <c r="H9" t="b">
        <v>1</v>
      </c>
      <c r="I9" t="b">
        <v>1</v>
      </c>
      <c r="J9" t="b">
        <v>0</v>
      </c>
      <c r="K9" t="b">
        <v>1</v>
      </c>
      <c r="L9" t="b">
        <v>0</v>
      </c>
      <c r="M9" s="2">
        <f>COUNTIF(E9:L9,TRUE)</f>
        <v>6</v>
      </c>
      <c r="N9" t="str">
        <f>IF(ISBLANK(B9),"",IF(M9=8,"Done",IF(M9=0,"Not started",(8-M9)&amp;" to go")))</f>
        <v>2 to go</v>
      </c>
      <c r="O9" t="str">
        <f>IF(ISBLANK(B9),"",IF(M9=8,"",IF(E9=FALSE,$E$1,IF(F9=FALSE,$F$1,IF(G9=FALSE,$G$1,IF(H9=FALSE,$H$1,IF(I9=FALSE,$I$1,IF(J9=FALSE,$J$1,IF(K9=FALSE,$K$1,$L$1)))))))))</f>
        <v>No bugs</v>
      </c>
    </row>
    <row r="10" spans="1:15" x14ac:dyDescent="0.25">
      <c r="A10" t="s">
        <v>98</v>
      </c>
      <c r="B10" t="s">
        <v>99</v>
      </c>
      <c r="C10" t="s">
        <v>83</v>
      </c>
      <c r="D10" s="2">
        <v>8</v>
      </c>
      <c r="E10" t="b">
        <v>1</v>
      </c>
      <c r="F10" t="b">
        <v>0</v>
      </c>
      <c r="G10" t="b">
        <v>0</v>
      </c>
      <c r="H10" t="b">
        <v>0</v>
      </c>
      <c r="I10" t="b">
        <v>0</v>
      </c>
      <c r="J10" t="b">
        <v>0</v>
      </c>
      <c r="K10" t="b">
        <v>0</v>
      </c>
      <c r="L10" t="b">
        <v>0</v>
      </c>
      <c r="M10" s="2">
        <f>COUNTIF(E10:L10,TRUE)</f>
        <v>1</v>
      </c>
      <c r="N10" t="str">
        <f>IF(ISBLANK(B10),"",IF(M10=8,"Done",IF(M10=0,"Not started",(8-M10)&amp;" to go")))</f>
        <v>7 to go</v>
      </c>
      <c r="O10" t="str">
        <f>IF(ISBLANK(B10),"",IF(M10=8,"",IF(E10=FALSE,$E$1,IF(F10=FALSE,$F$1,IF(G10=FALSE,$G$1,IF(H10=FALSE,$H$1,IF(I10=FALSE,$I$1,IF(J10=FALSE,$J$1,IF(K10=FALSE,$K$1,$L$1)))))))))</f>
        <v>Reviewed</v>
      </c>
    </row>
    <row r="11" spans="1:15" x14ac:dyDescent="0.25">
      <c r="A11" t="s">
        <v>100</v>
      </c>
      <c r="B11" t="s">
        <v>101</v>
      </c>
      <c r="C11" t="s">
        <v>86</v>
      </c>
      <c r="D11" s="2">
        <v>3</v>
      </c>
      <c r="E11" t="b">
        <v>1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0</v>
      </c>
      <c r="L11" t="b">
        <v>1</v>
      </c>
      <c r="M11" s="2">
        <f>COUNTIF(E11:L11,TRUE)</f>
        <v>7</v>
      </c>
      <c r="N11" t="str">
        <f>IF(ISBLANK(B11),"",IF(M11=8,"Done",IF(M11=0,"Not started",(8-M11)&amp;" to go")))</f>
        <v>1 to go</v>
      </c>
      <c r="O11" t="str">
        <f>IF(ISBLANK(B11),"",IF(M11=8,"",IF(E11=FALSE,$E$1,IF(F11=FALSE,$F$1,IF(G11=FALSE,$G$1,IF(H11=FALSE,$H$1,IF(I11=FALSE,$I$1,IF(J11=FALSE,$J$1,IF(K11=FALSE,$K$1,$L$1)))))))))</f>
        <v>Docs</v>
      </c>
    </row>
    <row r="12" spans="1:15" x14ac:dyDescent="0.25">
      <c r="A12" t="s">
        <v>102</v>
      </c>
      <c r="B12" t="s">
        <v>103</v>
      </c>
      <c r="C12" t="s">
        <v>80</v>
      </c>
      <c r="D12" s="2">
        <v>3</v>
      </c>
      <c r="E12" t="b">
        <v>0</v>
      </c>
      <c r="F12" t="b">
        <v>0</v>
      </c>
      <c r="G12" t="b">
        <v>0</v>
      </c>
      <c r="H12" t="b">
        <v>0</v>
      </c>
      <c r="I12" t="b">
        <v>0</v>
      </c>
      <c r="J12" t="b">
        <v>0</v>
      </c>
      <c r="K12" t="b">
        <v>0</v>
      </c>
      <c r="L12" t="b">
        <v>0</v>
      </c>
      <c r="M12" s="2">
        <f>COUNTIF(E12:L12,TRUE)</f>
        <v>0</v>
      </c>
      <c r="N12" t="str">
        <f>IF(ISBLANK(B12),"",IF(M12=8,"Done",IF(M12=0,"Not started",(8-M12)&amp;" to go")))</f>
        <v>Not started</v>
      </c>
      <c r="O12" t="str">
        <f>IF(ISBLANK(B12),"",IF(M12=8,"",IF(E12=FALSE,$E$1,IF(F12=FALSE,$F$1,IF(G12=FALSE,$G$1,IF(H12=FALSE,$H$1,IF(I12=FALSE,$I$1,IF(J12=FALSE,$J$1,IF(K12=FALSE,$K$1,$L$1)))))))))</f>
        <v>AC met</v>
      </c>
    </row>
    <row r="13" spans="1:15" x14ac:dyDescent="0.25">
      <c r="A13" t="s">
        <v>104</v>
      </c>
      <c r="B13" t="s">
        <v>105</v>
      </c>
      <c r="C13" t="s">
        <v>95</v>
      </c>
      <c r="D13" s="2">
        <v>1</v>
      </c>
      <c r="E13" t="b">
        <v>1</v>
      </c>
      <c r="F13" t="b">
        <v>1</v>
      </c>
      <c r="G13" t="b">
        <v>1</v>
      </c>
      <c r="H13" t="b">
        <v>1</v>
      </c>
      <c r="I13" t="b">
        <v>1</v>
      </c>
      <c r="J13" t="b">
        <v>1</v>
      </c>
      <c r="K13" t="b">
        <v>1</v>
      </c>
      <c r="L13" t="b">
        <v>1</v>
      </c>
      <c r="M13" s="2">
        <f>COUNTIF(E13:L13,TRUE)</f>
        <v>8</v>
      </c>
      <c r="N13" t="str">
        <f>IF(ISBLANK(B13),"",IF(M13=8,"Done",IF(M13=0,"Not started",(8-M13)&amp;" to go")))</f>
        <v>Done</v>
      </c>
      <c r="O13" t="str">
        <f>IF(ISBLANK(B13),"",IF(M13=8,"",IF(E13=FALSE,$E$1,IF(F13=FALSE,$F$1,IF(G13=FALSE,$G$1,IF(H13=FALSE,$H$1,IF(I13=FALSE,$I$1,IF(J13=FALSE,$J$1,IF(K13=FALSE,$K$1,$L$1)))))))))</f>
        <v/>
      </c>
    </row>
    <row r="14" spans="5:12" x14ac:dyDescent="0.25"/>
    <row r="15" spans="5:12" x14ac:dyDescent="0.25"/>
    <row r="16" spans="5:12" x14ac:dyDescent="0.25"/>
    <row r="17" spans="5:12" x14ac:dyDescent="0.25"/>
    <row r="18" spans="5:12" x14ac:dyDescent="0.25"/>
    <row r="19" spans="5:12" x14ac:dyDescent="0.25"/>
    <row r="20" spans="5:12" x14ac:dyDescent="0.25"/>
    <row r="21" spans="5:12" x14ac:dyDescent="0.25"/>
    <row r="22" spans="5:12" x14ac:dyDescent="0.25"/>
    <row r="23" spans="5:12" x14ac:dyDescent="0.25"/>
    <row r="24" spans="5:12" x14ac:dyDescent="0.25"/>
    <row r="25" spans="5:12" x14ac:dyDescent="0.25"/>
    <row r="26" spans="5:12" x14ac:dyDescent="0.25"/>
    <row r="27" spans="5:12" x14ac:dyDescent="0.25"/>
    <row r="28" spans="5:12" x14ac:dyDescent="0.25"/>
    <row r="29" spans="5:12" x14ac:dyDescent="0.25"/>
    <row r="30" spans="5:12" x14ac:dyDescent="0.25"/>
    <row r="31" spans="5:12" x14ac:dyDescent="0.25"/>
    <row r="32" spans="5:12" x14ac:dyDescent="0.25"/>
    <row r="33" spans="5:12" x14ac:dyDescent="0.25"/>
    <row r="34" spans="5:12" x14ac:dyDescent="0.25"/>
    <row r="35" spans="5:12" x14ac:dyDescent="0.25"/>
    <row r="36" spans="5:12" x14ac:dyDescent="0.25"/>
    <row r="37" spans="5:12" x14ac:dyDescent="0.25"/>
    <row r="38" spans="5:12" x14ac:dyDescent="0.25"/>
    <row r="39" spans="5:12" x14ac:dyDescent="0.25"/>
    <row r="40" spans="5:12" x14ac:dyDescent="0.25"/>
    <row r="41" spans="5:12" x14ac:dyDescent="0.25"/>
    <row r="42" spans="5:12" x14ac:dyDescent="0.25"/>
    <row r="43" spans="5:12" x14ac:dyDescent="0.25"/>
    <row r="44" spans="5:12" x14ac:dyDescent="0.25"/>
    <row r="45" spans="5:12" x14ac:dyDescent="0.25"/>
    <row r="46" spans="5:12" x14ac:dyDescent="0.25"/>
    <row r="47" spans="5:12" x14ac:dyDescent="0.25"/>
    <row r="48" spans="5:12" x14ac:dyDescent="0.25"/>
    <row r="49" spans="5:12" x14ac:dyDescent="0.25"/>
    <row r="50" spans="5:12" x14ac:dyDescent="0.25"/>
  </sheetData>
  <dataValidations count="2">
    <dataValidation type="list" allowBlank="1" sqref="E10:L50">
      <formula1>"TRUE,FALSE"</formula1>
    </dataValidation>
    <dataValidation type="list" allowBlank="1" sqref="E2:L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3" max="3" width="6" customWidth="1"/>
    <col min="4" max="4" width="40" customWidth="1"/>
    <col min="5" max="5" width="11" customWidth="1"/>
    <col min="6" max="6" width="13" customWidth="1"/>
  </cols>
  <sheetData>
    <row r="1" spans="1:6" s="1" customFormat="1" x14ac:dyDescent="0.25">
      <c r="A1" s="1" t="s">
        <v>106</v>
      </c>
      <c r="B1" s="1" t="s">
        <v>0</v>
      </c>
      <c r="C1" s="1" t="s">
        <v>1</v>
      </c>
      <c r="D1" s="1" t="s">
        <v>2</v>
      </c>
      <c r="E1" s="1" t="s">
        <v>107</v>
      </c>
      <c r="F1" s="1" t="s">
        <v>108</v>
      </c>
    </row>
    <row r="2" spans="1:6" x14ac:dyDescent="0.25">
      <c r="A2" t="b">
        <v>1</v>
      </c>
      <c r="B2" t="str">
        <f>'Definition of Done'!A10</f>
        <v>Sprint</v>
      </c>
      <c r="C2" t="str">
        <f>'Definition of Done'!B10</f>
        <v>SP1</v>
      </c>
      <c r="D2" t="str">
        <f>'Definition of Done'!C10</f>
        <v>Only stories meeting the story DoD count</v>
      </c>
      <c r="E2" t="s">
        <v>95</v>
      </c>
      <c r="F2" s="3">
        <v>46339</v>
      </c>
    </row>
    <row r="3" spans="1:6" x14ac:dyDescent="0.25">
      <c r="A3" t="b">
        <v>1</v>
      </c>
      <c r="B3" t="str">
        <f>'Definition of Done'!A11</f>
        <v>Sprint</v>
      </c>
      <c r="C3" t="str">
        <f>'Definition of Done'!B11</f>
        <v>SP2</v>
      </c>
      <c r="D3" t="str">
        <f>'Definition of Done'!C11</f>
        <v>Sprint demo held</v>
      </c>
      <c r="E3" t="s">
        <v>80</v>
      </c>
      <c r="F3" s="3">
        <v>46339</v>
      </c>
    </row>
    <row r="4" spans="1:6" x14ac:dyDescent="0.25">
      <c r="A4" t="b">
        <v>1</v>
      </c>
      <c r="B4" t="str">
        <f>'Definition of Done'!A12</f>
        <v>Sprint</v>
      </c>
      <c r="C4" t="str">
        <f>'Definition of Done'!B12</f>
        <v>SP3</v>
      </c>
      <c r="D4" t="str">
        <f>'Definition of Done'!C12</f>
        <v>Unfinished stories moved back to backlog</v>
      </c>
      <c r="E4" t="s">
        <v>83</v>
      </c>
      <c r="F4" s="3">
        <v>46339</v>
      </c>
    </row>
    <row r="5" spans="1:6" x14ac:dyDescent="0.25">
      <c r="A5" t="b">
        <v>1</v>
      </c>
      <c r="B5" t="str">
        <f>'Definition of Done'!A13</f>
        <v>Sprint</v>
      </c>
      <c r="C5" t="str">
        <f>'Definition of Done'!B13</f>
        <v>SP4</v>
      </c>
      <c r="D5" t="str">
        <f>'Definition of Done'!C13</f>
        <v>Regression tests pass</v>
      </c>
      <c r="E5" t="s">
        <v>86</v>
      </c>
      <c r="F5" s="3">
        <v>46338</v>
      </c>
    </row>
    <row r="6" spans="1:6" x14ac:dyDescent="0.25">
      <c r="A6" t="b">
        <v>0</v>
      </c>
      <c r="B6" t="str">
        <f>'Definition of Done'!A14</f>
        <v>Sprint</v>
      </c>
      <c r="C6" t="str">
        <f>'Definition of Done'!B14</f>
        <v>SP5</v>
      </c>
      <c r="D6" t="str">
        <f>'Definition of Done'!C14</f>
        <v>Retrospective held, actions logged</v>
      </c>
      <c r="F6" s="3"/>
    </row>
    <row r="7" spans="1:6" x14ac:dyDescent="0.25">
      <c r="A7" t="b">
        <v>1</v>
      </c>
      <c r="B7" t="str">
        <f>'Definition of Done'!A15</f>
        <v>Release</v>
      </c>
      <c r="C7" t="str">
        <f>'Definition of Done'!B15</f>
        <v>R1</v>
      </c>
      <c r="D7" t="str">
        <f>'Definition of Done'!C15</f>
        <v>Release notes written</v>
      </c>
      <c r="E7" t="s">
        <v>95</v>
      </c>
      <c r="F7" s="3">
        <v>46338</v>
      </c>
    </row>
    <row r="8" spans="1:6" x14ac:dyDescent="0.25">
      <c r="A8" t="b">
        <v>1</v>
      </c>
      <c r="B8" t="str">
        <f>'Definition of Done'!A16</f>
        <v>Release</v>
      </c>
      <c r="C8" t="str">
        <f>'Definition of Done'!B16</f>
        <v>R2</v>
      </c>
      <c r="D8" t="str">
        <f>'Definition of Done'!C16</f>
        <v>Performance check passed</v>
      </c>
      <c r="E8" t="s">
        <v>83</v>
      </c>
      <c r="F8" s="3">
        <v>46337</v>
      </c>
    </row>
    <row r="9" spans="1:6" x14ac:dyDescent="0.25">
      <c r="A9" t="b">
        <v>0</v>
      </c>
      <c r="B9" t="str">
        <f>'Definition of Done'!A17</f>
        <v>Release</v>
      </c>
      <c r="C9" t="str">
        <f>'Definition of Done'!B17</f>
        <v>R3</v>
      </c>
      <c r="D9" t="str">
        <f>'Definition of Done'!C17</f>
        <v>Security scan clean</v>
      </c>
      <c r="F9" s="3"/>
    </row>
    <row r="10" spans="1:6" x14ac:dyDescent="0.25">
      <c r="A10" t="b">
        <v>0</v>
      </c>
      <c r="B10" t="str">
        <f>'Definition of Done'!A18</f>
        <v>Release</v>
      </c>
      <c r="C10" t="str">
        <f>'Definition of Done'!B18</f>
        <v>R4</v>
      </c>
      <c r="D10" t="str">
        <f>'Definition of Done'!C18</f>
        <v>Rollback plan ready</v>
      </c>
      <c r="F10" s="3"/>
    </row>
    <row r="11" spans="1:6" x14ac:dyDescent="0.25">
      <c r="A11" t="b">
        <v>0</v>
      </c>
      <c r="B11" t="str">
        <f>'Definition of Done'!A19</f>
        <v>Release</v>
      </c>
      <c r="C11" t="str">
        <f>'Definition of Done'!B19</f>
        <v>R5</v>
      </c>
      <c r="D11" t="str">
        <f>'Definition of Done'!C19</f>
        <v>Support team briefed</v>
      </c>
      <c r="F11" s="3"/>
    </row>
    <row r="12" spans="1:1" x14ac:dyDescent="0.25"/>
    <row r="13" spans="1:1" x14ac:dyDescent="0.25"/>
    <row r="14" spans="1:1" x14ac:dyDescent="0.25"/>
    <row r="15" spans="1:1" x14ac:dyDescent="0.25"/>
    <row r="16" spans="1:1" x14ac:dyDescent="0.25"/>
    <row r="17" spans="1:1" x14ac:dyDescent="0.25"/>
    <row r="18" spans="1:1" x14ac:dyDescent="0.25"/>
    <row r="19" spans="1:1" x14ac:dyDescent="0.25"/>
    <row r="20" spans="1:1" x14ac:dyDescent="0.25"/>
    <row r="21" spans="1:1" x14ac:dyDescent="0.25"/>
    <row r="22" spans="1:1" x14ac:dyDescent="0.25"/>
    <row r="23" spans="1:1" x14ac:dyDescent="0.25"/>
    <row r="24" spans="1:1" x14ac:dyDescent="0.25"/>
    <row r="25" spans="1:1" x14ac:dyDescent="0.25"/>
    <row r="26" spans="1:1" x14ac:dyDescent="0.25"/>
    <row r="27" spans="1:1" x14ac:dyDescent="0.25"/>
    <row r="28" spans="1:1" x14ac:dyDescent="0.25"/>
    <row r="29" spans="1:1" x14ac:dyDescent="0.25"/>
    <row r="30" spans="1:1" x14ac:dyDescent="0.25"/>
    <row r="31" spans="1:1" x14ac:dyDescent="0.25"/>
    <row r="32" spans="1:1" x14ac:dyDescent="0.25"/>
    <row r="33" spans="1:1" x14ac:dyDescent="0.25"/>
    <row r="34" spans="1:1" x14ac:dyDescent="0.25"/>
    <row r="35" spans="1:1" x14ac:dyDescent="0.25"/>
    <row r="36" spans="1:1" x14ac:dyDescent="0.25"/>
    <row r="37" spans="1:1" x14ac:dyDescent="0.25"/>
    <row r="38" spans="1:1" x14ac:dyDescent="0.25"/>
    <row r="39" spans="1:1" x14ac:dyDescent="0.25"/>
    <row r="40" spans="1:1" x14ac:dyDescent="0.25"/>
    <row r="41" spans="1:1" x14ac:dyDescent="0.25"/>
    <row r="42" spans="1:1" x14ac:dyDescent="0.25"/>
    <row r="43" spans="1:1" x14ac:dyDescent="0.25"/>
    <row r="44" spans="1:1" x14ac:dyDescent="0.25"/>
    <row r="45" spans="1:1" x14ac:dyDescent="0.25"/>
    <row r="46" spans="1:1" x14ac:dyDescent="0.25"/>
    <row r="47" spans="1:1" x14ac:dyDescent="0.25"/>
    <row r="48" spans="1:1" x14ac:dyDescent="0.25"/>
    <row r="49" spans="1:1" x14ac:dyDescent="0.25"/>
    <row r="50" spans="1:1" x14ac:dyDescent="0.25"/>
  </sheetData>
  <dataValidations count="2">
    <dataValidation type="list" allowBlank="1" sqref="A10:A50">
      <formula1>"TRUE,FALSE"</formula1>
    </dataValidation>
    <dataValidation type="list" allowBlank="1" sqref="A2:A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8" customWidth="1"/>
    <col min="4" max="4" width="8" customWidth="1"/>
  </cols>
  <sheetData>
    <row r="1" spans="1:4" s="1" customFormat="1" x14ac:dyDescent="0.25">
      <c r="A1" s="1" t="s">
        <v>2</v>
      </c>
      <c r="B1" s="1" t="s">
        <v>109</v>
      </c>
      <c r="C1" s="1" t="s">
        <v>110</v>
      </c>
      <c r="D1" s="1" t="s">
        <v>111</v>
      </c>
    </row>
    <row r="2" spans="1:4" x14ac:dyDescent="0.25">
      <c r="A2" t="str">
        <f>'Definition of Done'!C2</f>
        <v>Acceptance criteria met</v>
      </c>
      <c r="B2" s="2">
        <f>COUNTIF('Story Checklist'!E$2:E$100,TRUE)</f>
        <v>11</v>
      </c>
      <c r="C2" s="2">
        <f>COUNTIF('Story Checklist'!E$2:E$100,FALSE)</f>
        <v>1</v>
      </c>
      <c r="D2" s="4">
        <f>IF(B2+C2=0,0,B2/(B2+C2))</f>
        <v>0.9166666666666666</v>
      </c>
    </row>
    <row r="3" spans="1:4" x14ac:dyDescent="0.25">
      <c r="A3" t="str">
        <f>'Definition of Done'!C3</f>
        <v>Code reviewed</v>
      </c>
      <c r="B3" s="2">
        <f>COUNTIF('Story Checklist'!F$2:F$100,TRUE)</f>
        <v>10</v>
      </c>
      <c r="C3" s="2">
        <f>COUNTIF('Story Checklist'!F$2:F$100,FALSE)</f>
        <v>2</v>
      </c>
      <c r="D3" s="4">
        <f>IF(B3+C3=0,0,B3/(B3+C3))</f>
        <v>0.8333333333333334</v>
      </c>
    </row>
    <row r="4" spans="1:4" x14ac:dyDescent="0.25">
      <c r="A4" t="str">
        <f>'Definition of Done'!C4</f>
        <v>Tests written and passing</v>
      </c>
      <c r="B4" s="2">
        <f>COUNTIF('Story Checklist'!G$2:G$100,TRUE)</f>
        <v>9</v>
      </c>
      <c r="C4" s="2">
        <f>COUNTIF('Story Checklist'!G$2:G$100,FALSE)</f>
        <v>3</v>
      </c>
      <c r="D4" s="4">
        <f>IF(B4+C4=0,0,B4/(B4+C4))</f>
        <v>0.75</v>
      </c>
    </row>
    <row r="5" spans="1:4" x14ac:dyDescent="0.25">
      <c r="A5" t="str">
        <f>'Definition of Done'!C5</f>
        <v>Merged and build green</v>
      </c>
      <c r="B5" s="2">
        <f>COUNTIF('Story Checklist'!H$2:H$100,TRUE)</f>
        <v>9</v>
      </c>
      <c r="C5" s="2">
        <f>COUNTIF('Story Checklist'!H$2:H$100,FALSE)</f>
        <v>3</v>
      </c>
      <c r="D5" s="4">
        <f>IF(B5+C5=0,0,B5/(B5+C5))</f>
        <v>0.75</v>
      </c>
    </row>
    <row r="6" spans="1:4" x14ac:dyDescent="0.25">
      <c r="A6" t="str">
        <f>'Definition of Done'!C6</f>
        <v>QA tested on staging</v>
      </c>
      <c r="B6" s="2">
        <f>COUNTIF('Story Checklist'!I$2:I$100,TRUE)</f>
        <v>8</v>
      </c>
      <c r="C6" s="2">
        <f>COUNTIF('Story Checklist'!I$2:I$100,FALSE)</f>
        <v>4</v>
      </c>
      <c r="D6" s="4">
        <f>IF(B6+C6=0,0,B6/(B6+C6))</f>
        <v>0.6666666666666666</v>
      </c>
    </row>
    <row r="7" spans="1:4" x14ac:dyDescent="0.25">
      <c r="A7" t="str">
        <f>'Definition of Done'!C7</f>
        <v>No open critical bugs</v>
      </c>
      <c r="B7" s="2">
        <f>COUNTIF('Story Checklist'!J$2:J$100,TRUE)</f>
        <v>7</v>
      </c>
      <c r="C7" s="2">
        <f>COUNTIF('Story Checklist'!J$2:J$100,FALSE)</f>
        <v>5</v>
      </c>
      <c r="D7" s="4">
        <f>IF(B7+C7=0,0,B7/(B7+C7))</f>
        <v>0.5833333333333334</v>
      </c>
    </row>
    <row r="8" spans="1:4" x14ac:dyDescent="0.25">
      <c r="A8" t="str">
        <f>'Definition of Done'!C8</f>
        <v>Docs updated</v>
      </c>
      <c r="B8" s="2">
        <f>COUNTIF('Story Checklist'!K$2:K$100,TRUE)</f>
        <v>6</v>
      </c>
      <c r="C8" s="2">
        <f>COUNTIF('Story Checklist'!K$2:K$100,FALSE)</f>
        <v>6</v>
      </c>
      <c r="D8" s="4">
        <f>IF(B8+C8=0,0,B8/(B8+C8))</f>
        <v>0.5</v>
      </c>
    </row>
    <row r="9" spans="1:4" x14ac:dyDescent="0.25">
      <c r="A9" t="str">
        <f>'Definition of Done'!C9</f>
        <v>Product owner accepted</v>
      </c>
      <c r="B9" s="2">
        <f>COUNTIF('Story Checklist'!L$2:L$100,TRUE)</f>
        <v>7</v>
      </c>
      <c r="C9" s="2">
        <f>COUNTIF('Story Checklist'!L$2:L$100,FALSE)</f>
        <v>5</v>
      </c>
      <c r="D9" s="4">
        <f>IF(B9+C9=0,0,B9/(B9+C9))</f>
        <v>0.5833333333333334</v>
      </c>
    </row>
    <row r="10" spans="1:4" x14ac:dyDescent="0.25">
      <c r="B10" s="2"/>
      <c r="C10" s="2"/>
      <c r="D10" s="4"/>
    </row>
    <row r="11" spans="1:4" x14ac:dyDescent="0.25">
      <c r="A11" t="s">
        <v>112</v>
      </c>
      <c r="B11" s="2">
        <f>COUNTA('Story Checklist'!B2:B100)</f>
        <v>12</v>
      </c>
      <c r="C11" s="2"/>
      <c r="D11" s="4"/>
    </row>
    <row r="12" spans="1:4" x14ac:dyDescent="0.25">
      <c r="A12" t="s">
        <v>113</v>
      </c>
      <c r="B12" s="2">
        <f>COUNTIF('Story Checklist'!N2:N100,"Done")</f>
        <v>5</v>
      </c>
      <c r="C12" s="2"/>
      <c r="D12" s="4">
        <f>IF(B11=0,0,B12/B11)</f>
        <v>0.4166666666666667</v>
      </c>
    </row>
    <row r="13" spans="1:4" x14ac:dyDescent="0.25">
      <c r="A13" t="s">
        <v>114</v>
      </c>
      <c r="B13" s="2">
        <f>SUM('Story Checklist'!D2:D100)</f>
        <v>61</v>
      </c>
      <c r="C13" s="2"/>
      <c r="D13" s="4"/>
    </row>
    <row r="14" spans="1:4" x14ac:dyDescent="0.25">
      <c r="A14" t="s">
        <v>115</v>
      </c>
      <c r="B14" s="2">
        <f>SUMIF('Story Checklist'!N2:N100,"Done",'Story Checklist'!D2:D100)</f>
        <v>16</v>
      </c>
      <c r="C14" s="2"/>
      <c r="D14" s="4">
        <f>IF(B13=0,0,B14/B13)</f>
        <v>0.26229508196721313</v>
      </c>
    </row>
    <row r="15" spans="1:4" x14ac:dyDescent="0.25">
      <c r="A15" t="s">
        <v>116</v>
      </c>
      <c r="B15" s="2">
        <f>COUNTIFS('Sprint and Release'!B2:B100,"Sprint",'Sprint and Release'!A2:A100,TRUE)</f>
        <v>4</v>
      </c>
      <c r="C15" s="2">
        <f>COUNTIFS('Sprint and Release'!B2:B100,"Sprint",'Sprint and Release'!A2:A100,FALSE)</f>
        <v>1</v>
      </c>
      <c r="D15" s="4">
        <f>IF(B15+C15=0,0,B15/(B15+C15))</f>
        <v>0.8</v>
      </c>
    </row>
    <row r="16" spans="1:4" x14ac:dyDescent="0.25">
      <c r="A16" t="s">
        <v>117</v>
      </c>
      <c r="B16" s="2">
        <f>COUNTIFS('Sprint and Release'!B2:B100,"Release",'Sprint and Release'!A2:A100,TRUE)</f>
        <v>2</v>
      </c>
      <c r="C16" s="2">
        <f>COUNTIFS('Sprint and Release'!B2:B100,"Release",'Sprint and Release'!A2:A100,FALSE)</f>
        <v>3</v>
      </c>
      <c r="D16" s="4">
        <f>IF(B16+C16=0,0,B16/(B16+C16))</f>
        <v>0.4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Definition of Done</vt:lpstr>
      <vt:lpstr>Story Checklist</vt:lpstr>
      <vt:lpstr>Sprint and Release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Definition of Done</dc:title>
  <dc:subject/>
  <dc:description/>
  <cp:keywords/>
  <cp:category/>
  <cp:lastModifiedBy>Unknown</cp:lastModifiedBy>
  <dcterms:created xsi:type="dcterms:W3CDTF">2026-10-18T23:17:09Z</dcterms:created>
  <dcterms:modified xsi:type="dcterms:W3CDTF">2026-10-18T23:17:09Z</dcterms:modified>
</cp:coreProperties>
</file>