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" state="visible" r:id="rId4"/>
    <sheet sheetId="2" name="Expenses" state="visible" r:id="rId5"/>
  </sheets>
  <calcPr calcId="171027"/>
</workbook>
</file>

<file path=xl/sharedStrings.xml><?xml version="1.0" encoding="utf-8"?>
<sst xmlns="http://schemas.openxmlformats.org/spreadsheetml/2006/main" count="74" uniqueCount="52">
  <si>
    <t>Item</t>
  </si>
  <si>
    <t>Details</t>
  </si>
  <si>
    <t>Employee</t>
  </si>
  <si>
    <t>Jordan Lee</t>
  </si>
  <si>
    <t>Department</t>
  </si>
  <si>
    <t>Sales</t>
  </si>
  <si>
    <t>Manager</t>
  </si>
  <si>
    <t>Priya Shah</t>
  </si>
  <si>
    <t>Business purpose</t>
  </si>
  <si>
    <t>Client visits in Chicago</t>
  </si>
  <si>
    <t>First expense</t>
  </si>
  <si>
    <t>Last expense</t>
  </si>
  <si>
    <t>Mileage rate per mile</t>
  </si>
  <si>
    <t>Airfare</t>
  </si>
  <si>
    <t>Lodging</t>
  </si>
  <si>
    <t>Meals</t>
  </si>
  <si>
    <t>Ground transport</t>
  </si>
  <si>
    <t>Mileage</t>
  </si>
  <si>
    <t>Supplies</t>
  </si>
  <si>
    <t>Other</t>
  </si>
  <si>
    <t>Total expenses</t>
  </si>
  <si>
    <t>Paid on company card</t>
  </si>
  <si>
    <t>Paid by employee</t>
  </si>
  <si>
    <t>Less cash advance</t>
  </si>
  <si>
    <t>Amount owed to employee</t>
  </si>
  <si>
    <t>Items missing a receipt</t>
  </si>
  <si>
    <t>Employee signature and date</t>
  </si>
  <si>
    <t>Approved by and date</t>
  </si>
  <si>
    <t>Date</t>
  </si>
  <si>
    <t>Description</t>
  </si>
  <si>
    <t>Category</t>
  </si>
  <si>
    <t>Paid with</t>
  </si>
  <si>
    <t>Miles</t>
  </si>
  <si>
    <t>Amount</t>
  </si>
  <si>
    <t>Receipt</t>
  </si>
  <si>
    <t>Flight Boston to Chicago, round trip</t>
  </si>
  <si>
    <t>Company card</t>
  </si>
  <si>
    <t>Drive home to airport and back</t>
  </si>
  <si>
    <t>Personal car</t>
  </si>
  <si>
    <t>Taxi, O'Hare to hotel</t>
  </si>
  <si>
    <t>Personal card</t>
  </si>
  <si>
    <t>Client dinner, 2 people (Lakeside Foods)</t>
  </si>
  <si>
    <t>Breakfast</t>
  </si>
  <si>
    <t>Cash</t>
  </si>
  <si>
    <t>Rideshare to client office</t>
  </si>
  <si>
    <t>Printing for client presentation</t>
  </si>
  <si>
    <t>Lunch</t>
  </si>
  <si>
    <t>Team dinner, 4 people</t>
  </si>
  <si>
    <t>Hotel, 3 nights</t>
  </si>
  <si>
    <t>Taxi, hotel to O'Hare</t>
  </si>
  <si>
    <t>Airport parking, 4 days</t>
  </si>
  <si>
    <t>In-flight Wi-Fi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</si>
</sst>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s="2" t="s">
        <v>3</v>
      </c>
    </row>
    <row r="3" spans="1:2" x14ac:dyDescent="0.25">
      <c r="A3" t="s">
        <v>4</v>
      </c>
      <c r="B3" s="2" t="s">
        <v>5</v>
      </c>
    </row>
    <row r="4" spans="1:2" x14ac:dyDescent="0.25">
      <c r="A4" t="s">
        <v>6</v>
      </c>
      <c r="B4" s="2" t="s">
        <v>7</v>
      </c>
    </row>
    <row r="5" spans="1:2" x14ac:dyDescent="0.25">
      <c r="A5" t="s">
        <v>8</v>
      </c>
      <c r="B5" s="2" t="s">
        <v>9</v>
      </c>
    </row>
    <row r="6" spans="1:2" x14ac:dyDescent="0.25">
      <c r="A6" t="s">
        <v>10</v>
      </c>
      <c r="B6" s="3">
        <f>MIN(Expenses!A:A)</f>
        <v>46300</v>
      </c>
    </row>
    <row r="7" spans="1:2" x14ac:dyDescent="0.25">
      <c r="A7" t="s">
        <v>11</v>
      </c>
      <c r="B7" s="3">
        <f>MAX(Expenses!A:A)</f>
        <v>46303</v>
      </c>
    </row>
    <row r="8" spans="1:2" x14ac:dyDescent="0.25">
      <c r="A8" t="s">
        <v>12</v>
      </c>
      <c r="B8" s="2">
        <v>0.7</v>
      </c>
    </row>
    <row r="9" spans="1:2" x14ac:dyDescent="0.25">
      <c r="A9" t="s">
        <v>13</v>
      </c>
      <c r="B9" s="2">
        <f>SUMIF(Expenses!C:C,"Airfare",Expenses!F:F)</f>
        <v>348.2</v>
      </c>
    </row>
    <row r="10" spans="1:2" x14ac:dyDescent="0.25">
      <c r="A10" t="s">
        <v>14</v>
      </c>
      <c r="B10" s="2">
        <f>SUMIF(Expenses!C:C,"Lodging",Expenses!F:F)</f>
        <v>612.75</v>
      </c>
    </row>
    <row r="11" spans="1:2" x14ac:dyDescent="0.25">
      <c r="A11" t="s">
        <v>15</v>
      </c>
      <c r="B11" s="2">
        <f>SUMIF(Expenses!C:C,"Meals",Expenses!F:F)</f>
        <v>245.8</v>
      </c>
    </row>
    <row r="12" spans="1:2" x14ac:dyDescent="0.25">
      <c r="A12" t="s">
        <v>16</v>
      </c>
      <c r="B12" s="2">
        <f>SUMIF(Expenses!C:C,"Ground transport",Expenses!F:F)</f>
        <v>181.4</v>
      </c>
    </row>
    <row r="13" spans="1:2" x14ac:dyDescent="0.25">
      <c r="A13" t="s">
        <v>17</v>
      </c>
      <c r="B13" s="2">
        <f>SUMIF(Expenses!C:C,"Mileage",Expenses!F:F)</f>
        <v>26.6</v>
      </c>
    </row>
    <row r="14" spans="1:2" x14ac:dyDescent="0.25">
      <c r="A14" t="s">
        <v>18</v>
      </c>
      <c r="B14" s="2">
        <f>SUMIF(Expenses!C:C,"Supplies",Expenses!F:F)</f>
        <v>32.1</v>
      </c>
    </row>
    <row r="15" spans="1:2" x14ac:dyDescent="0.25">
      <c r="A15" t="s">
        <v>19</v>
      </c>
      <c r="B15" s="2">
        <f>SUMIF(Expenses!C:C,"Other",Expenses!F:F)</f>
        <v>8</v>
      </c>
    </row>
    <row r="16" spans="1:2" x14ac:dyDescent="0.25">
      <c r="A16" t="s">
        <v>20</v>
      </c>
      <c r="B16" s="2">
        <f>SUM(B9:B15)</f>
        <v>1454.85</v>
      </c>
    </row>
    <row r="17" spans="1:2" x14ac:dyDescent="0.25">
      <c r="A17" t="s">
        <v>21</v>
      </c>
      <c r="B17" s="2">
        <f>SUMIF(Expenses!D:D,"Company card",Expenses!F:F)</f>
        <v>960.95</v>
      </c>
    </row>
    <row r="18" spans="1:2" x14ac:dyDescent="0.25">
      <c r="A18" t="s">
        <v>22</v>
      </c>
      <c r="B18" s="2">
        <f>B16-B17</f>
        <v>493.89999999999986</v>
      </c>
    </row>
    <row r="19" spans="1:2" x14ac:dyDescent="0.25">
      <c r="A19" t="s">
        <v>23</v>
      </c>
      <c r="B19" s="2">
        <v>150</v>
      </c>
    </row>
    <row r="20" spans="1:2" x14ac:dyDescent="0.25">
      <c r="A20" t="s">
        <v>24</v>
      </c>
      <c r="B20" s="2">
        <f>B18-B19</f>
        <v>343.89999999999986</v>
      </c>
    </row>
    <row r="21" spans="1:2" x14ac:dyDescent="0.25">
      <c r="A21" t="s">
        <v>25</v>
      </c>
      <c r="B21" s="4">
        <f>COUNTIFS(Expenses!G:G,FALSE,Expenses!F:F,"&gt;0")</f>
        <v>1</v>
      </c>
    </row>
    <row r="22" spans="1:2" x14ac:dyDescent="0.25">
      <c r="A22" t="s">
        <v>26</v>
      </c>
      <c r="B22" s="2"/>
    </row>
    <row r="23" spans="1:2" x14ac:dyDescent="0.25">
      <c r="A23" t="s">
        <v>27</v>
      </c>
      <c r="B23" s="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G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8" customWidth="1"/>
    <col min="3" max="3" width="18" customWidth="1"/>
    <col min="4" max="4" width="15" customWidth="1"/>
    <col min="5" max="5" width="8" customWidth="1"/>
    <col min="6" max="6" width="12" customWidth="1"/>
    <col min="7" max="7" width="10" customWidth="1"/>
  </cols>
  <sheetData>
    <row r="1" spans="1:7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</row>
    <row r="2" spans="1:7" x14ac:dyDescent="0.25">
      <c r="A2" s="3">
        <v>46300</v>
      </c>
      <c r="B2" t="s">
        <v>35</v>
      </c>
      <c r="C2" t="s">
        <v>13</v>
      </c>
      <c r="D2" t="s">
        <v>36</v>
      </c>
      <c r="E2" s="4"/>
      <c r="F2" s="2">
        <v>348.2</v>
      </c>
      <c r="G2" t="b">
        <v>1</v>
      </c>
    </row>
    <row r="3" spans="1:7" x14ac:dyDescent="0.25">
      <c r="A3" s="3">
        <v>46300</v>
      </c>
      <c r="B3" t="s">
        <v>37</v>
      </c>
      <c r="C3" t="s">
        <v>17</v>
      </c>
      <c r="D3" t="s">
        <v>38</v>
      </c>
      <c r="E3" s="4">
        <v>38</v>
      </c>
      <c r="F3" s="2">
        <f>ROUND(E3*Report!$B$8,2)</f>
        <v>26.6</v>
      </c>
      <c r="G3" t="b">
        <v>1</v>
      </c>
    </row>
    <row r="4" spans="1:7" x14ac:dyDescent="0.25">
      <c r="A4" s="3">
        <v>46300</v>
      </c>
      <c r="B4" t="s">
        <v>39</v>
      </c>
      <c r="C4" t="s">
        <v>16</v>
      </c>
      <c r="D4" t="s">
        <v>40</v>
      </c>
      <c r="E4" s="4"/>
      <c r="F4" s="2">
        <v>46.5</v>
      </c>
      <c r="G4" t="b">
        <v>1</v>
      </c>
    </row>
    <row r="5" spans="1:7" x14ac:dyDescent="0.25">
      <c r="A5" s="3">
        <v>46300</v>
      </c>
      <c r="B5" t="s">
        <v>41</v>
      </c>
      <c r="C5" t="s">
        <v>15</v>
      </c>
      <c r="D5" t="s">
        <v>40</v>
      </c>
      <c r="E5" s="4"/>
      <c r="F5" s="2">
        <v>118.4</v>
      </c>
      <c r="G5" t="b">
        <v>1</v>
      </c>
    </row>
    <row r="6" spans="1:7" x14ac:dyDescent="0.25">
      <c r="A6" s="3">
        <v>46301</v>
      </c>
      <c r="B6" t="s">
        <v>42</v>
      </c>
      <c r="C6" t="s">
        <v>15</v>
      </c>
      <c r="D6" t="s">
        <v>43</v>
      </c>
      <c r="E6" s="4"/>
      <c r="F6" s="2">
        <v>14.25</v>
      </c>
      <c r="G6" t="b">
        <v>0</v>
      </c>
    </row>
    <row r="7" spans="1:7" x14ac:dyDescent="0.25">
      <c r="A7" s="3">
        <v>46301</v>
      </c>
      <c r="B7" t="s">
        <v>44</v>
      </c>
      <c r="C7" t="s">
        <v>16</v>
      </c>
      <c r="D7" t="s">
        <v>40</v>
      </c>
      <c r="E7" s="4"/>
      <c r="F7" s="2">
        <v>18.9</v>
      </c>
      <c r="G7" t="b">
        <v>1</v>
      </c>
    </row>
    <row r="8" spans="1:7" x14ac:dyDescent="0.25">
      <c r="A8" s="3">
        <v>46301</v>
      </c>
      <c r="B8" t="s">
        <v>45</v>
      </c>
      <c r="C8" t="s">
        <v>18</v>
      </c>
      <c r="D8" t="s">
        <v>40</v>
      </c>
      <c r="E8" s="4"/>
      <c r="F8" s="2">
        <v>32.1</v>
      </c>
      <c r="G8" t="b">
        <v>1</v>
      </c>
    </row>
    <row r="9" spans="1:7" x14ac:dyDescent="0.25">
      <c r="A9" s="3">
        <v>46302</v>
      </c>
      <c r="B9" t="s">
        <v>46</v>
      </c>
      <c r="C9" t="s">
        <v>15</v>
      </c>
      <c r="D9" t="s">
        <v>40</v>
      </c>
      <c r="E9" s="4"/>
      <c r="F9" s="2">
        <v>16.8</v>
      </c>
      <c r="G9" t="b">
        <v>1</v>
      </c>
    </row>
    <row r="10" spans="1:7" x14ac:dyDescent="0.25">
      <c r="A10" s="3">
        <v>46302</v>
      </c>
      <c r="B10" t="s">
        <v>47</v>
      </c>
      <c r="C10" t="s">
        <v>15</v>
      </c>
      <c r="D10" t="s">
        <v>40</v>
      </c>
      <c r="E10" s="4"/>
      <c r="F10" s="2">
        <v>96.35</v>
      </c>
      <c r="G10" t="b">
        <v>1</v>
      </c>
    </row>
    <row r="11" spans="1:7" x14ac:dyDescent="0.25">
      <c r="A11" s="3">
        <v>46303</v>
      </c>
      <c r="B11" t="s">
        <v>48</v>
      </c>
      <c r="C11" t="s">
        <v>14</v>
      </c>
      <c r="D11" t="s">
        <v>36</v>
      </c>
      <c r="E11" s="4"/>
      <c r="F11" s="2">
        <v>612.75</v>
      </c>
      <c r="G11" t="b">
        <v>1</v>
      </c>
    </row>
    <row r="12" spans="1:7" x14ac:dyDescent="0.25">
      <c r="A12" s="3">
        <v>46303</v>
      </c>
      <c r="B12" t="s">
        <v>49</v>
      </c>
      <c r="C12" t="s">
        <v>16</v>
      </c>
      <c r="D12" t="s">
        <v>40</v>
      </c>
      <c r="E12" s="4"/>
      <c r="F12" s="2">
        <v>44</v>
      </c>
      <c r="G12" t="b">
        <v>1</v>
      </c>
    </row>
    <row r="13" spans="1:7" x14ac:dyDescent="0.25">
      <c r="A13" s="3">
        <v>46303</v>
      </c>
      <c r="B13" t="s">
        <v>50</v>
      </c>
      <c r="C13" t="s">
        <v>16</v>
      </c>
      <c r="D13" t="s">
        <v>40</v>
      </c>
      <c r="E13" s="4"/>
      <c r="F13" s="2">
        <v>72</v>
      </c>
      <c r="G13" t="b">
        <v>1</v>
      </c>
    </row>
    <row r="14" spans="1:7" x14ac:dyDescent="0.25">
      <c r="A14" s="3">
        <v>46303</v>
      </c>
      <c r="B14" t="s">
        <v>51</v>
      </c>
      <c r="C14" t="s">
        <v>19</v>
      </c>
      <c r="D14" t="s">
        <v>40</v>
      </c>
      <c r="E14" s="4"/>
      <c r="F14" s="2">
        <v>8</v>
      </c>
      <c r="G14" t="b">
        <v>1</v>
      </c>
    </row>
    <row r="15" spans="7:7" x14ac:dyDescent="0.25"/>
    <row r="16" spans="7:7" x14ac:dyDescent="0.25"/>
    <row r="17" spans="7:7" x14ac:dyDescent="0.25"/>
    <row r="18" spans="7:7" x14ac:dyDescent="0.25"/>
    <row r="19" spans="7:7" x14ac:dyDescent="0.25"/>
    <row r="20" spans="7:7" x14ac:dyDescent="0.25"/>
    <row r="21" spans="7:7" x14ac:dyDescent="0.25"/>
    <row r="22" spans="7:7" x14ac:dyDescent="0.25"/>
    <row r="23" spans="7:7" x14ac:dyDescent="0.25"/>
    <row r="24" spans="7:7" x14ac:dyDescent="0.25"/>
    <row r="25" spans="7:7" x14ac:dyDescent="0.25"/>
    <row r="26" spans="7:7" x14ac:dyDescent="0.25"/>
    <row r="27" spans="7:7" x14ac:dyDescent="0.25"/>
    <row r="28" spans="7:7" x14ac:dyDescent="0.25"/>
    <row r="29" spans="7:7" x14ac:dyDescent="0.25"/>
    <row r="30" spans="7:7" x14ac:dyDescent="0.25"/>
    <row r="31" spans="7:7" x14ac:dyDescent="0.25"/>
    <row r="32" spans="7:7" x14ac:dyDescent="0.25"/>
    <row r="33" spans="7:7" x14ac:dyDescent="0.25"/>
    <row r="34" spans="7:7" x14ac:dyDescent="0.25"/>
    <row r="35" spans="7:7" x14ac:dyDescent="0.25"/>
    <row r="36" spans="7:7" x14ac:dyDescent="0.25"/>
    <row r="37" spans="7:7" x14ac:dyDescent="0.25"/>
    <row r="38" spans="7:7" x14ac:dyDescent="0.25"/>
    <row r="39" spans="7:7" x14ac:dyDescent="0.25"/>
    <row r="40" spans="7:7" x14ac:dyDescent="0.25"/>
    <row r="41" spans="7:7" x14ac:dyDescent="0.25"/>
    <row r="42" spans="7:7" x14ac:dyDescent="0.25"/>
    <row r="43" spans="7:7" x14ac:dyDescent="0.25"/>
    <row r="44" spans="7:7" x14ac:dyDescent="0.25"/>
    <row r="45" spans="7:7" x14ac:dyDescent="0.25"/>
    <row r="46" spans="7:7" x14ac:dyDescent="0.25"/>
    <row r="47" spans="7:7" x14ac:dyDescent="0.25"/>
    <row r="48" spans="7:7" x14ac:dyDescent="0.25"/>
    <row r="49" spans="7:7" x14ac:dyDescent="0.25"/>
    <row r="50" spans="7:7" x14ac:dyDescent="0.25"/>
  </sheetData>
  <dataValidations count="2">
    <dataValidation type="list" allowBlank="1" sqref="G10:G50">
      <formula1>"TRUE,FALSE"</formula1>
    </dataValidation>
    <dataValidation type="list" allowBlank="1" sqref="G2:G50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Expenses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Expense Report</dc:title>
  <dc:subject/>
  <dc:description/>
  <cp:keywords/>
  <cp:category/>
  <cp:lastModifiedBy>Unknown</cp:lastModifiedBy>
  <dcterms:created xsi:type="dcterms:W3CDTF">2026-10-18T23:17:10Z</dcterms:created>
  <dcterms:modified xsi:type="dcterms:W3CDTF">2026-10-18T23:17:10Z</dcterms:modified>
</cp:coreProperties>
</file>