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d Log" state="visible" r:id="rId4"/>
    <sheet sheetId="2" name="Daily Totals" state="visible" r:id="rId5"/>
    <sheet sheetId="3" name="Goals" state="visible" r:id="rId6"/>
    <sheet sheetId="4" name="By Meal" state="visible" r:id="rId7"/>
  </sheets>
  <calcPr calcId="171027"/>
</workbook>
</file>

<file path=xl/sharedStrings.xml><?xml version="1.0" encoding="utf-8"?>
<sst xmlns="http://schemas.openxmlformats.org/spreadsheetml/2006/main" count="111" uniqueCount="69">
  <si>
    <t>Date</t>
  </si>
  <si>
    <t>Meal</t>
  </si>
  <si>
    <t>Food</t>
  </si>
  <si>
    <t>Amount</t>
  </si>
  <si>
    <t>Calories</t>
  </si>
  <si>
    <t>Protein (g)</t>
  </si>
  <si>
    <t>Carbs (g)</t>
  </si>
  <si>
    <t>Fat (g)</t>
  </si>
  <si>
    <t>Hunger (1-5)</t>
  </si>
  <si>
    <t>Notes</t>
  </si>
  <si>
    <t>Breakfast</t>
  </si>
  <si>
    <t>Oatmeal with blueberries</t>
  </si>
  <si>
    <t>1 cup cooked</t>
  </si>
  <si>
    <t>Coffee with 2% milk</t>
  </si>
  <si>
    <t>12 oz</t>
  </si>
  <si>
    <t>Lunch</t>
  </si>
  <si>
    <t>Turkey sandwich on wheat</t>
  </si>
  <si>
    <t>1 sandwich</t>
  </si>
  <si>
    <t>Apple</t>
  </si>
  <si>
    <t>1 medium</t>
  </si>
  <si>
    <t>Snack</t>
  </si>
  <si>
    <t>Greek yogurt, plain</t>
  </si>
  <si>
    <t>5.3 oz cup</t>
  </si>
  <si>
    <t>Afternoon slump</t>
  </si>
  <si>
    <t>Dinner</t>
  </si>
  <si>
    <t>Grilled chicken breast</t>
  </si>
  <si>
    <t>6 oz</t>
  </si>
  <si>
    <t>Brown rice</t>
  </si>
  <si>
    <t>1 cup</t>
  </si>
  <si>
    <t>Steamed broccoli</t>
  </si>
  <si>
    <t>Dark chocolate</t>
  </si>
  <si>
    <t>1 oz</t>
  </si>
  <si>
    <t>Watching TV, not really hungry</t>
  </si>
  <si>
    <t>Scrambled eggs</t>
  </si>
  <si>
    <t>2 large</t>
  </si>
  <si>
    <t>Whole wheat toast with butter</t>
  </si>
  <si>
    <t>1 slice</t>
  </si>
  <si>
    <t>Leftover chicken and rice bowl</t>
  </si>
  <si>
    <t>1 bowl</t>
  </si>
  <si>
    <t>Almonds</t>
  </si>
  <si>
    <t>Spaghetti with meat sauce</t>
  </si>
  <si>
    <t>2 cups</t>
  </si>
  <si>
    <t>Late dinner, very hungry</t>
  </si>
  <si>
    <t>Side salad with ranch</t>
  </si>
  <si>
    <t>Banana peanut butter smoothie</t>
  </si>
  <si>
    <t>16 oz</t>
  </si>
  <si>
    <t>Made with protein powder</t>
  </si>
  <si>
    <t>Chicken Caesar salad</t>
  </si>
  <si>
    <t>1 large</t>
  </si>
  <si>
    <t>Potato chips</t>
  </si>
  <si>
    <t>1.5 oz bag</t>
  </si>
  <si>
    <t>From the vending machine</t>
  </si>
  <si>
    <t>Baked salmon</t>
  </si>
  <si>
    <t>5 oz</t>
  </si>
  <si>
    <t>Roasted potatoes</t>
  </si>
  <si>
    <t>Green beans</t>
  </si>
  <si>
    <t>Day</t>
  </si>
  <si>
    <t>Entries</t>
  </si>
  <si>
    <t>Vs goal</t>
  </si>
  <si>
    <t>Snacks</t>
  </si>
  <si>
    <t>Avg hunger</t>
  </si>
  <si>
    <t>Nutrient</t>
  </si>
  <si>
    <t>Daily goal</t>
  </si>
  <si>
    <t>Daily average</t>
  </si>
  <si>
    <t>Average vs goal</t>
  </si>
  <si>
    <t>Days over goal</t>
  </si>
  <si>
    <t>Days at or under</t>
  </si>
  <si>
    <t>Share of calories</t>
  </si>
  <si>
    <t>Calories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</si>
</sst>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ddd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1" customWidth="1"/>
    <col min="3" max="3" width="30" customWidth="1"/>
    <col min="4" max="4" width="13" customWidth="1"/>
    <col min="5" max="5" width="10" customWidth="1"/>
    <col min="6" max="6" width="11" customWidth="1"/>
    <col min="7" max="7" width="10" customWidth="1"/>
    <col min="9" max="9" width="12" customWidth="1"/>
    <col min="10" max="10" width="3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46307</v>
      </c>
      <c r="B2" t="s">
        <v>10</v>
      </c>
      <c r="C2" t="s">
        <v>11</v>
      </c>
      <c r="D2" t="s">
        <v>12</v>
      </c>
      <c r="E2" s="3">
        <v>290</v>
      </c>
      <c r="F2" s="3">
        <v>9</v>
      </c>
      <c r="G2" s="3">
        <v>52</v>
      </c>
      <c r="H2" s="3">
        <v>6</v>
      </c>
      <c r="I2" s="3">
        <v>4</v>
      </c>
    </row>
    <row r="3" spans="1:10" x14ac:dyDescent="0.25">
      <c r="A3" s="2">
        <v>46307</v>
      </c>
      <c r="B3" t="s">
        <v>10</v>
      </c>
      <c r="C3" t="s">
        <v>13</v>
      </c>
      <c r="D3" t="s">
        <v>14</v>
      </c>
      <c r="E3" s="3">
        <v>60</v>
      </c>
      <c r="F3" s="3">
        <v>3</v>
      </c>
      <c r="G3" s="3">
        <v>6</v>
      </c>
      <c r="H3" s="3">
        <v>3</v>
      </c>
      <c r="I3" s="3"/>
    </row>
    <row r="4" spans="1:10" x14ac:dyDescent="0.25">
      <c r="A4" s="2">
        <v>46307</v>
      </c>
      <c r="B4" t="s">
        <v>15</v>
      </c>
      <c r="C4" t="s">
        <v>16</v>
      </c>
      <c r="D4" t="s">
        <v>17</v>
      </c>
      <c r="E4" s="3">
        <v>430</v>
      </c>
      <c r="F4" s="3">
        <v>30</v>
      </c>
      <c r="G4" s="3">
        <v>44</v>
      </c>
      <c r="H4" s="3">
        <v>14</v>
      </c>
      <c r="I4" s="3">
        <v>3</v>
      </c>
    </row>
    <row r="5" spans="1:10" x14ac:dyDescent="0.25">
      <c r="A5" s="2">
        <v>46307</v>
      </c>
      <c r="B5" t="s">
        <v>15</v>
      </c>
      <c r="C5" t="s">
        <v>18</v>
      </c>
      <c r="D5" t="s">
        <v>19</v>
      </c>
      <c r="E5" s="3">
        <v>95</v>
      </c>
      <c r="F5" s="3">
        <v>0</v>
      </c>
      <c r="G5" s="3">
        <v>25</v>
      </c>
      <c r="H5" s="3">
        <v>0</v>
      </c>
      <c r="I5" s="3"/>
    </row>
    <row r="6" spans="1:10" x14ac:dyDescent="0.25">
      <c r="A6" s="2">
        <v>46307</v>
      </c>
      <c r="B6" t="s">
        <v>20</v>
      </c>
      <c r="C6" t="s">
        <v>21</v>
      </c>
      <c r="D6" t="s">
        <v>22</v>
      </c>
      <c r="E6" s="3">
        <v>120</v>
      </c>
      <c r="F6" s="3">
        <v>15</v>
      </c>
      <c r="G6" s="3">
        <v>9</v>
      </c>
      <c r="H6" s="3">
        <v>3</v>
      </c>
      <c r="I6" s="3">
        <v>3</v>
      </c>
      <c r="J6" t="s">
        <v>23</v>
      </c>
    </row>
    <row r="7" spans="1:10" x14ac:dyDescent="0.25">
      <c r="A7" s="2">
        <v>46307</v>
      </c>
      <c r="B7" t="s">
        <v>24</v>
      </c>
      <c r="C7" t="s">
        <v>25</v>
      </c>
      <c r="D7" t="s">
        <v>26</v>
      </c>
      <c r="E7" s="3">
        <v>280</v>
      </c>
      <c r="F7" s="3">
        <v>52</v>
      </c>
      <c r="G7" s="3">
        <v>0</v>
      </c>
      <c r="H7" s="3">
        <v>6</v>
      </c>
      <c r="I7" s="3">
        <v>4</v>
      </c>
    </row>
    <row r="8" spans="1:10" x14ac:dyDescent="0.25">
      <c r="A8" s="2">
        <v>46307</v>
      </c>
      <c r="B8" t="s">
        <v>24</v>
      </c>
      <c r="C8" t="s">
        <v>27</v>
      </c>
      <c r="D8" t="s">
        <v>28</v>
      </c>
      <c r="E8" s="3">
        <v>215</v>
      </c>
      <c r="F8" s="3">
        <v>5</v>
      </c>
      <c r="G8" s="3">
        <v>45</v>
      </c>
      <c r="H8" s="3">
        <v>2</v>
      </c>
      <c r="I8" s="3"/>
    </row>
    <row r="9" spans="1:10" x14ac:dyDescent="0.25">
      <c r="A9" s="2">
        <v>46307</v>
      </c>
      <c r="B9" t="s">
        <v>24</v>
      </c>
      <c r="C9" t="s">
        <v>29</v>
      </c>
      <c r="D9" t="s">
        <v>28</v>
      </c>
      <c r="E9" s="3">
        <v>55</v>
      </c>
      <c r="F9" s="3">
        <v>4</v>
      </c>
      <c r="G9" s="3">
        <v>11</v>
      </c>
      <c r="H9" s="3">
        <v>1</v>
      </c>
      <c r="I9" s="3"/>
    </row>
    <row r="10" spans="1:10" x14ac:dyDescent="0.25">
      <c r="A10" s="2">
        <v>46307</v>
      </c>
      <c r="B10" t="s">
        <v>20</v>
      </c>
      <c r="C10" t="s">
        <v>30</v>
      </c>
      <c r="D10" t="s">
        <v>31</v>
      </c>
      <c r="E10" s="3">
        <v>170</v>
      </c>
      <c r="F10" s="3">
        <v>2</v>
      </c>
      <c r="G10" s="3">
        <v>13</v>
      </c>
      <c r="H10" s="3">
        <v>12</v>
      </c>
      <c r="I10" s="3">
        <v>2</v>
      </c>
      <c r="J10" t="s">
        <v>32</v>
      </c>
    </row>
    <row r="11" spans="1:10" x14ac:dyDescent="0.25">
      <c r="A11" s="2">
        <v>46308</v>
      </c>
      <c r="B11" t="s">
        <v>10</v>
      </c>
      <c r="C11" t="s">
        <v>33</v>
      </c>
      <c r="D11" t="s">
        <v>34</v>
      </c>
      <c r="E11" s="3">
        <v>180</v>
      </c>
      <c r="F11" s="3">
        <v>12</v>
      </c>
      <c r="G11" s="3">
        <v>2</v>
      </c>
      <c r="H11" s="3">
        <v>14</v>
      </c>
      <c r="I11" s="3">
        <v>4</v>
      </c>
    </row>
    <row r="12" spans="1:10" x14ac:dyDescent="0.25">
      <c r="A12" s="2">
        <v>46308</v>
      </c>
      <c r="B12" t="s">
        <v>10</v>
      </c>
      <c r="C12" t="s">
        <v>35</v>
      </c>
      <c r="D12" t="s">
        <v>36</v>
      </c>
      <c r="E12" s="3">
        <v>140</v>
      </c>
      <c r="F12" s="3">
        <v>4</v>
      </c>
      <c r="G12" s="3">
        <v>13</v>
      </c>
      <c r="H12" s="3">
        <v>8</v>
      </c>
      <c r="I12" s="3"/>
    </row>
    <row r="13" spans="1:10" x14ac:dyDescent="0.25">
      <c r="A13" s="2">
        <v>46308</v>
      </c>
      <c r="B13" t="s">
        <v>10</v>
      </c>
      <c r="C13" t="s">
        <v>13</v>
      </c>
      <c r="D13" t="s">
        <v>14</v>
      </c>
      <c r="E13" s="3">
        <v>60</v>
      </c>
      <c r="F13" s="3">
        <v>3</v>
      </c>
      <c r="G13" s="3">
        <v>6</v>
      </c>
      <c r="H13" s="3">
        <v>3</v>
      </c>
      <c r="I13" s="3"/>
    </row>
    <row r="14" spans="1:10" x14ac:dyDescent="0.25">
      <c r="A14" s="2">
        <v>46308</v>
      </c>
      <c r="B14" t="s">
        <v>15</v>
      </c>
      <c r="C14" t="s">
        <v>37</v>
      </c>
      <c r="D14" t="s">
        <v>38</v>
      </c>
      <c r="E14" s="3">
        <v>450</v>
      </c>
      <c r="F14" s="3">
        <v>36</v>
      </c>
      <c r="G14" s="3">
        <v>46</v>
      </c>
      <c r="H14" s="3">
        <v>9</v>
      </c>
      <c r="I14" s="3">
        <v>4</v>
      </c>
    </row>
    <row r="15" spans="1:10" x14ac:dyDescent="0.25">
      <c r="A15" s="2">
        <v>46308</v>
      </c>
      <c r="B15" t="s">
        <v>20</v>
      </c>
      <c r="C15" t="s">
        <v>39</v>
      </c>
      <c r="D15" t="s">
        <v>31</v>
      </c>
      <c r="E15" s="3">
        <v>165</v>
      </c>
      <c r="F15" s="3">
        <v>6</v>
      </c>
      <c r="G15" s="3">
        <v>6</v>
      </c>
      <c r="H15" s="3">
        <v>14</v>
      </c>
      <c r="I15" s="3">
        <v>3</v>
      </c>
    </row>
    <row r="16" spans="1:10" x14ac:dyDescent="0.25">
      <c r="A16" s="2">
        <v>46308</v>
      </c>
      <c r="B16" t="s">
        <v>24</v>
      </c>
      <c r="C16" t="s">
        <v>40</v>
      </c>
      <c r="D16" t="s">
        <v>41</v>
      </c>
      <c r="E16" s="3">
        <v>620</v>
      </c>
      <c r="F16" s="3">
        <v>30</v>
      </c>
      <c r="G16" s="3">
        <v>78</v>
      </c>
      <c r="H16" s="3">
        <v>20</v>
      </c>
      <c r="I16" s="3">
        <v>5</v>
      </c>
      <c r="J16" t="s">
        <v>42</v>
      </c>
    </row>
    <row r="17" spans="1:10" x14ac:dyDescent="0.25">
      <c r="A17" s="2">
        <v>46308</v>
      </c>
      <c r="B17" t="s">
        <v>24</v>
      </c>
      <c r="C17" t="s">
        <v>43</v>
      </c>
      <c r="D17" t="s">
        <v>38</v>
      </c>
      <c r="E17" s="3">
        <v>180</v>
      </c>
      <c r="F17" s="3">
        <v>2</v>
      </c>
      <c r="G17" s="3">
        <v>6</v>
      </c>
      <c r="H17" s="3">
        <v>16</v>
      </c>
      <c r="I17" s="3"/>
    </row>
    <row r="18" spans="1:10" x14ac:dyDescent="0.25">
      <c r="A18" s="2">
        <v>46309</v>
      </c>
      <c r="B18" t="s">
        <v>10</v>
      </c>
      <c r="C18" t="s">
        <v>44</v>
      </c>
      <c r="D18" t="s">
        <v>45</v>
      </c>
      <c r="E18" s="3">
        <v>390</v>
      </c>
      <c r="F18" s="3">
        <v>24</v>
      </c>
      <c r="G18" s="3">
        <v>48</v>
      </c>
      <c r="H18" s="3">
        <v>12</v>
      </c>
      <c r="I18" s="3">
        <v>3</v>
      </c>
      <c r="J18" t="s">
        <v>46</v>
      </c>
    </row>
    <row r="19" spans="1:10" x14ac:dyDescent="0.25">
      <c r="A19" s="2">
        <v>46309</v>
      </c>
      <c r="B19" t="s">
        <v>15</v>
      </c>
      <c r="C19" t="s">
        <v>47</v>
      </c>
      <c r="D19" t="s">
        <v>48</v>
      </c>
      <c r="E19" s="3">
        <v>520</v>
      </c>
      <c r="F19" s="3">
        <v>34</v>
      </c>
      <c r="G19" s="3">
        <v>18</v>
      </c>
      <c r="H19" s="3">
        <v>34</v>
      </c>
      <c r="I19" s="3">
        <v>4</v>
      </c>
    </row>
    <row r="20" spans="1:10" x14ac:dyDescent="0.25">
      <c r="A20" s="2">
        <v>46309</v>
      </c>
      <c r="B20" t="s">
        <v>20</v>
      </c>
      <c r="C20" t="s">
        <v>49</v>
      </c>
      <c r="D20" t="s">
        <v>50</v>
      </c>
      <c r="E20" s="3">
        <v>240</v>
      </c>
      <c r="F20" s="3">
        <v>3</v>
      </c>
      <c r="G20" s="3">
        <v>23</v>
      </c>
      <c r="H20" s="3">
        <v>15</v>
      </c>
      <c r="I20" s="3">
        <v>3</v>
      </c>
      <c r="J20" t="s">
        <v>51</v>
      </c>
    </row>
    <row r="21" spans="1:10" x14ac:dyDescent="0.25">
      <c r="A21" s="2">
        <v>46309</v>
      </c>
      <c r="B21" t="s">
        <v>24</v>
      </c>
      <c r="C21" t="s">
        <v>52</v>
      </c>
      <c r="D21" t="s">
        <v>53</v>
      </c>
      <c r="E21" s="3">
        <v>290</v>
      </c>
      <c r="F21" s="3">
        <v>31</v>
      </c>
      <c r="G21" s="3">
        <v>0</v>
      </c>
      <c r="H21" s="3">
        <v>18</v>
      </c>
      <c r="I21" s="3">
        <v>4</v>
      </c>
    </row>
    <row r="22" spans="1:10" x14ac:dyDescent="0.25">
      <c r="A22" s="2">
        <v>46309</v>
      </c>
      <c r="B22" t="s">
        <v>24</v>
      </c>
      <c r="C22" t="s">
        <v>54</v>
      </c>
      <c r="D22" t="s">
        <v>28</v>
      </c>
      <c r="E22" s="3">
        <v>200</v>
      </c>
      <c r="F22" s="3">
        <v>4</v>
      </c>
      <c r="G22" s="3">
        <v>32</v>
      </c>
      <c r="H22" s="3">
        <v>7</v>
      </c>
      <c r="I22" s="3"/>
    </row>
    <row r="23" spans="1:10" x14ac:dyDescent="0.25">
      <c r="A23" s="2">
        <v>46309</v>
      </c>
      <c r="B23" t="s">
        <v>24</v>
      </c>
      <c r="C23" t="s">
        <v>55</v>
      </c>
      <c r="D23" t="s">
        <v>28</v>
      </c>
      <c r="E23" s="3">
        <v>40</v>
      </c>
      <c r="F23" s="3">
        <v>2</v>
      </c>
      <c r="G23" s="3">
        <v>8</v>
      </c>
      <c r="H23" s="3">
        <v>0</v>
      </c>
      <c r="I23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4" max="4" width="10" customWidth="1"/>
    <col min="6" max="6" width="11" customWidth="1"/>
    <col min="7" max="7" width="10" customWidth="1"/>
    <col min="9" max="9" width="8" customWidth="1"/>
    <col min="10" max="10" width="11" customWidth="1"/>
  </cols>
  <sheetData>
    <row r="1" spans="1:10" s="1" customFormat="1" x14ac:dyDescent="0.25">
      <c r="A1" s="1" t="s">
        <v>0</v>
      </c>
      <c r="B1" s="1" t="s">
        <v>56</v>
      </c>
      <c r="C1" s="1" t="s">
        <v>57</v>
      </c>
      <c r="D1" s="1" t="s">
        <v>4</v>
      </c>
      <c r="E1" s="1" t="s">
        <v>58</v>
      </c>
      <c r="F1" s="1" t="s">
        <v>5</v>
      </c>
      <c r="G1" s="1" t="s">
        <v>6</v>
      </c>
      <c r="H1" s="1" t="s">
        <v>7</v>
      </c>
      <c r="I1" s="1" t="s">
        <v>59</v>
      </c>
      <c r="J1" s="1" t="s">
        <v>60</v>
      </c>
    </row>
    <row r="2" spans="1:10" x14ac:dyDescent="0.25">
      <c r="A2" s="2">
        <v>46307</v>
      </c>
      <c r="B2" s="4">
        <f>A2</f>
        <v>46307</v>
      </c>
      <c r="C2" s="3">
        <f>COUNTIFS('Food Log'!A:A,A2)</f>
        <v>9</v>
      </c>
      <c r="D2" s="3">
        <f>SUMIFS('Food Log'!E:E,'Food Log'!A:A,A2)</f>
        <v>1715</v>
      </c>
      <c r="E2" s="3">
        <f>IF(C2=0,"",D2-Goals!$B$2)</f>
        <v>-285</v>
      </c>
      <c r="F2" s="3">
        <f>SUMIFS('Food Log'!F:F,'Food Log'!A:A,A2)</f>
        <v>120</v>
      </c>
      <c r="G2" s="3">
        <f>SUMIFS('Food Log'!G:G,'Food Log'!A:A,A2)</f>
        <v>205</v>
      </c>
      <c r="H2" s="3">
        <f>SUMIFS('Food Log'!H:H,'Food Log'!A:A,A2)</f>
        <v>47</v>
      </c>
      <c r="I2" s="3">
        <f>COUNTIFS('Food Log'!A:A,A2,'Food Log'!B:B,"Snack")</f>
        <v>2</v>
      </c>
      <c r="J2" s="3">
        <f>IF(COUNTIFS('Food Log'!A:A,A2,'Food Log'!I:I,"&gt;0")=0,"",ROUND(AVERAGEIFS('Food Log'!I:I,'Food Log'!A:A,A2,'Food Log'!I:I,"&gt;0"),1))</f>
        <v>3.2</v>
      </c>
    </row>
    <row r="3" spans="1:10" x14ac:dyDescent="0.25">
      <c r="A3" s="2">
        <f>A2+1</f>
        <v>46308</v>
      </c>
      <c r="B3" s="4">
        <f>A3</f>
        <v>46308</v>
      </c>
      <c r="C3" s="3">
        <f>COUNTIFS('Food Log'!A:A,A3)</f>
        <v>7</v>
      </c>
      <c r="D3" s="3">
        <f>SUMIFS('Food Log'!E:E,'Food Log'!A:A,A3)</f>
        <v>1795</v>
      </c>
      <c r="E3" s="3">
        <f>IF(C3=0,"",D3-Goals!$B$2)</f>
        <v>-205</v>
      </c>
      <c r="F3" s="3">
        <f>SUMIFS('Food Log'!F:F,'Food Log'!A:A,A3)</f>
        <v>93</v>
      </c>
      <c r="G3" s="3">
        <f>SUMIFS('Food Log'!G:G,'Food Log'!A:A,A3)</f>
        <v>157</v>
      </c>
      <c r="H3" s="3">
        <f>SUMIFS('Food Log'!H:H,'Food Log'!A:A,A3)</f>
        <v>84</v>
      </c>
      <c r="I3" s="3">
        <f>COUNTIFS('Food Log'!A:A,A3,'Food Log'!B:B,"Snack")</f>
        <v>1</v>
      </c>
      <c r="J3" s="3">
        <f>IF(COUNTIFS('Food Log'!A:A,A3,'Food Log'!I:I,"&gt;0")=0,"",ROUND(AVERAGEIFS('Food Log'!I:I,'Food Log'!A:A,A3,'Food Log'!I:I,"&gt;0"),1))</f>
        <v>4</v>
      </c>
    </row>
    <row r="4" spans="1:10" x14ac:dyDescent="0.25">
      <c r="A4" s="2">
        <f>A3+1</f>
        <v>46309</v>
      </c>
      <c r="B4" s="4">
        <f>A4</f>
        <v>46309</v>
      </c>
      <c r="C4" s="3">
        <f>COUNTIFS('Food Log'!A:A,A4)</f>
        <v>6</v>
      </c>
      <c r="D4" s="3">
        <f>SUMIFS('Food Log'!E:E,'Food Log'!A:A,A4)</f>
        <v>1680</v>
      </c>
      <c r="E4" s="3">
        <f>IF(C4=0,"",D4-Goals!$B$2)</f>
        <v>-320</v>
      </c>
      <c r="F4" s="3">
        <f>SUMIFS('Food Log'!F:F,'Food Log'!A:A,A4)</f>
        <v>98</v>
      </c>
      <c r="G4" s="3">
        <f>SUMIFS('Food Log'!G:G,'Food Log'!A:A,A4)</f>
        <v>129</v>
      </c>
      <c r="H4" s="3">
        <f>SUMIFS('Food Log'!H:H,'Food Log'!A:A,A4)</f>
        <v>86</v>
      </c>
      <c r="I4" s="3">
        <f>COUNTIFS('Food Log'!A:A,A4,'Food Log'!B:B,"Snack")</f>
        <v>1</v>
      </c>
      <c r="J4" s="3">
        <f>IF(COUNTIFS('Food Log'!A:A,A4,'Food Log'!I:I,"&gt;0")=0,"",ROUND(AVERAGEIFS('Food Log'!I:I,'Food Log'!A:A,A4,'Food Log'!I:I,"&gt;0"),1))</f>
        <v>3.5</v>
      </c>
    </row>
    <row r="5" spans="1:10" x14ac:dyDescent="0.25">
      <c r="A5" s="2">
        <f>A4+1</f>
        <v>46310</v>
      </c>
      <c r="B5" s="4">
        <f>A5</f>
        <v>46310</v>
      </c>
      <c r="C5" s="3">
        <f>COUNTIFS('Food Log'!A:A,A5)</f>
        <v>0</v>
      </c>
      <c r="D5" s="3">
        <f>SUMIFS('Food Log'!E:E,'Food Log'!A:A,A5)</f>
        <v>0</v>
      </c>
      <c r="E5" s="3" t="str">
        <f>IF(C5=0,"",D5-Goals!$B$2)</f>
        <v/>
      </c>
      <c r="F5" s="3">
        <f>SUMIFS('Food Log'!F:F,'Food Log'!A:A,A5)</f>
        <v>0</v>
      </c>
      <c r="G5" s="3">
        <f>SUMIFS('Food Log'!G:G,'Food Log'!A:A,A5)</f>
        <v>0</v>
      </c>
      <c r="H5" s="3">
        <f>SUMIFS('Food Log'!H:H,'Food Log'!A:A,A5)</f>
        <v>0</v>
      </c>
      <c r="I5" s="3">
        <f>COUNTIFS('Food Log'!A:A,A5,'Food Log'!B:B,"Snack")</f>
        <v>0</v>
      </c>
      <c r="J5" s="3" t="str">
        <f>IF(COUNTIFS('Food Log'!A:A,A5,'Food Log'!I:I,"&gt;0")=0,"",ROUND(AVERAGEIFS('Food Log'!I:I,'Food Log'!A:A,A5,'Food Log'!I:I,"&gt;0"),1))</f>
        <v/>
      </c>
    </row>
    <row r="6" spans="1:10" x14ac:dyDescent="0.25">
      <c r="A6" s="2">
        <f>A5+1</f>
        <v>46311</v>
      </c>
      <c r="B6" s="4">
        <f>A6</f>
        <v>46311</v>
      </c>
      <c r="C6" s="3">
        <f>COUNTIFS('Food Log'!A:A,A6)</f>
        <v>0</v>
      </c>
      <c r="D6" s="3">
        <f>SUMIFS('Food Log'!E:E,'Food Log'!A:A,A6)</f>
        <v>0</v>
      </c>
      <c r="E6" s="3" t="str">
        <f>IF(C6=0,"",D6-Goals!$B$2)</f>
        <v/>
      </c>
      <c r="F6" s="3">
        <f>SUMIFS('Food Log'!F:F,'Food Log'!A:A,A6)</f>
        <v>0</v>
      </c>
      <c r="G6" s="3">
        <f>SUMIFS('Food Log'!G:G,'Food Log'!A:A,A6)</f>
        <v>0</v>
      </c>
      <c r="H6" s="3">
        <f>SUMIFS('Food Log'!H:H,'Food Log'!A:A,A6)</f>
        <v>0</v>
      </c>
      <c r="I6" s="3">
        <f>COUNTIFS('Food Log'!A:A,A6,'Food Log'!B:B,"Snack")</f>
        <v>0</v>
      </c>
      <c r="J6" s="3" t="str">
        <f>IF(COUNTIFS('Food Log'!A:A,A6,'Food Log'!I:I,"&gt;0")=0,"",ROUND(AVERAGEIFS('Food Log'!I:I,'Food Log'!A:A,A6,'Food Log'!I:I,"&gt;0"),1))</f>
        <v/>
      </c>
    </row>
    <row r="7" spans="1:10" x14ac:dyDescent="0.25">
      <c r="A7" s="2">
        <f>A6+1</f>
        <v>46312</v>
      </c>
      <c r="B7" s="4">
        <f>A7</f>
        <v>46312</v>
      </c>
      <c r="C7" s="3">
        <f>COUNTIFS('Food Log'!A:A,A7)</f>
        <v>0</v>
      </c>
      <c r="D7" s="3">
        <f>SUMIFS('Food Log'!E:E,'Food Log'!A:A,A7)</f>
        <v>0</v>
      </c>
      <c r="E7" s="3" t="str">
        <f>IF(C7=0,"",D7-Goals!$B$2)</f>
        <v/>
      </c>
      <c r="F7" s="3">
        <f>SUMIFS('Food Log'!F:F,'Food Log'!A:A,A7)</f>
        <v>0</v>
      </c>
      <c r="G7" s="3">
        <f>SUMIFS('Food Log'!G:G,'Food Log'!A:A,A7)</f>
        <v>0</v>
      </c>
      <c r="H7" s="3">
        <f>SUMIFS('Food Log'!H:H,'Food Log'!A:A,A7)</f>
        <v>0</v>
      </c>
      <c r="I7" s="3">
        <f>COUNTIFS('Food Log'!A:A,A7,'Food Log'!B:B,"Snack")</f>
        <v>0</v>
      </c>
      <c r="J7" s="3" t="str">
        <f>IF(COUNTIFS('Food Log'!A:A,A7,'Food Log'!I:I,"&gt;0")=0,"",ROUND(AVERAGEIFS('Food Log'!I:I,'Food Log'!A:A,A7,'Food Log'!I:I,"&gt;0"),1))</f>
        <v/>
      </c>
    </row>
    <row r="8" spans="1:10" x14ac:dyDescent="0.25">
      <c r="A8" s="2">
        <f>A7+1</f>
        <v>46313</v>
      </c>
      <c r="B8" s="4">
        <f>A8</f>
        <v>46313</v>
      </c>
      <c r="C8" s="3">
        <f>COUNTIFS('Food Log'!A:A,A8)</f>
        <v>0</v>
      </c>
      <c r="D8" s="3">
        <f>SUMIFS('Food Log'!E:E,'Food Log'!A:A,A8)</f>
        <v>0</v>
      </c>
      <c r="E8" s="3" t="str">
        <f>IF(C8=0,"",D8-Goals!$B$2)</f>
        <v/>
      </c>
      <c r="F8" s="3">
        <f>SUMIFS('Food Log'!F:F,'Food Log'!A:A,A8)</f>
        <v>0</v>
      </c>
      <c r="G8" s="3">
        <f>SUMIFS('Food Log'!G:G,'Food Log'!A:A,A8)</f>
        <v>0</v>
      </c>
      <c r="H8" s="3">
        <f>SUMIFS('Food Log'!H:H,'Food Log'!A:A,A8)</f>
        <v>0</v>
      </c>
      <c r="I8" s="3">
        <f>COUNTIFS('Food Log'!A:A,A8,'Food Log'!B:B,"Snack")</f>
        <v>0</v>
      </c>
      <c r="J8" s="3" t="str">
        <f>IF(COUNTIFS('Food Log'!A:A,A8,'Food Log'!I:I,"&gt;0")=0,"",ROUND(AVERAGEIFS('Food Log'!I:I,'Food Log'!A:A,A8,'Food Log'!I:I,"&gt;0"),1))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3" customWidth="1"/>
    <col min="4" max="4" width="15" customWidth="1"/>
    <col min="5" max="5" width="14" customWidth="1"/>
    <col min="6" max="6" width="16" customWidth="1"/>
  </cols>
  <sheetData>
    <row r="1" spans="1:6" s="1" customFormat="1" x14ac:dyDescent="0.25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4</v>
      </c>
      <c r="B2" s="3">
        <v>2000</v>
      </c>
      <c r="C2" s="3">
        <f>IF(COUNTIF('Daily Totals'!C2:C8,"&gt;0")=0,"",ROUND(AVERAGEIFS('Daily Totals'!D2:D8,'Daily Totals'!C2:C8,"&gt;0"),0))</f>
        <v>1730</v>
      </c>
      <c r="D2" s="3">
        <f>IF(ISNUMBER(C2),C2-B2,"")</f>
        <v>-270</v>
      </c>
      <c r="E2" s="3">
        <f>COUNTIFS('Daily Totals'!D2:D8,"&gt;"&amp;B2,'Daily Totals'!C2:C8,"&gt;0")</f>
        <v>0</v>
      </c>
      <c r="F2" s="3">
        <f>COUNTIFS('Daily Totals'!D2:D8,"&lt;="&amp;B2,'Daily Totals'!C2:C8,"&gt;0")</f>
        <v>3</v>
      </c>
    </row>
    <row r="3" spans="1:6" x14ac:dyDescent="0.25">
      <c r="A3" t="s">
        <v>5</v>
      </c>
      <c r="B3" s="3">
        <v>100</v>
      </c>
      <c r="C3" s="3">
        <f>IF(COUNTIF('Daily Totals'!C2:C8,"&gt;0")=0,"",ROUND(AVERAGEIFS('Daily Totals'!F2:F8,'Daily Totals'!C2:C8,"&gt;0"),0))</f>
        <v>104</v>
      </c>
      <c r="D3" s="3">
        <f>IF(ISNUMBER(C3),C3-B3,"")</f>
        <v>4</v>
      </c>
      <c r="E3" s="3">
        <f>COUNTIFS('Daily Totals'!F2:F8,"&gt;"&amp;B3,'Daily Totals'!C2:C8,"&gt;0")</f>
        <v>1</v>
      </c>
      <c r="F3" s="3">
        <f>COUNTIFS('Daily Totals'!F2:F8,"&lt;="&amp;B3,'Daily Totals'!C2:C8,"&gt;0")</f>
        <v>2</v>
      </c>
    </row>
    <row r="4" spans="1:6" x14ac:dyDescent="0.25">
      <c r="A4" t="s">
        <v>6</v>
      </c>
      <c r="B4" s="3">
        <v>225</v>
      </c>
      <c r="C4" s="3">
        <f>IF(COUNTIF('Daily Totals'!C2:C8,"&gt;0")=0,"",ROUND(AVERAGEIFS('Daily Totals'!G2:G8,'Daily Totals'!C2:C8,"&gt;0"),0))</f>
        <v>164</v>
      </c>
      <c r="D4" s="3">
        <f>IF(ISNUMBER(C4),C4-B4,"")</f>
        <v>-61</v>
      </c>
      <c r="E4" s="3">
        <f>COUNTIFS('Daily Totals'!G2:G8,"&gt;"&amp;B4,'Daily Totals'!C2:C8,"&gt;0")</f>
        <v>0</v>
      </c>
      <c r="F4" s="3">
        <f>COUNTIFS('Daily Totals'!G2:G8,"&lt;="&amp;B4,'Daily Totals'!C2:C8,"&gt;0")</f>
        <v>3</v>
      </c>
    </row>
    <row r="5" spans="1:6" x14ac:dyDescent="0.25">
      <c r="A5" t="s">
        <v>7</v>
      </c>
      <c r="B5" s="3">
        <v>65</v>
      </c>
      <c r="C5" s="3">
        <f>IF(COUNTIF('Daily Totals'!C2:C8,"&gt;0")=0,"",ROUND(AVERAGEIFS('Daily Totals'!H2:H8,'Daily Totals'!C2:C8,"&gt;0"),0))</f>
        <v>72</v>
      </c>
      <c r="D5" s="3">
        <f>IF(ISNUMBER(C5),C5-B5,"")</f>
        <v>7</v>
      </c>
      <c r="E5" s="3">
        <f>COUNTIFS('Daily Totals'!H2:H8,"&gt;"&amp;B5,'Daily Totals'!C2:C8,"&gt;0")</f>
        <v>2</v>
      </c>
      <c r="F5" s="3">
        <f>COUNTIFS('Daily Totals'!H2:H8,"&lt;="&amp;B5,'Daily Totals'!C2:C8,"&gt;0")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3" max="3" width="10" customWidth="1"/>
    <col min="4" max="4" width="16" customWidth="1"/>
    <col min="5" max="5" width="15" customWidth="1"/>
    <col min="6" max="6" width="11" customWidth="1"/>
  </cols>
  <sheetData>
    <row r="1" spans="1:6" s="1" customFormat="1" x14ac:dyDescent="0.25">
      <c r="A1" s="1" t="s">
        <v>1</v>
      </c>
      <c r="B1" s="1" t="s">
        <v>57</v>
      </c>
      <c r="C1" s="1" t="s">
        <v>4</v>
      </c>
      <c r="D1" s="1" t="s">
        <v>67</v>
      </c>
      <c r="E1" s="1" t="s">
        <v>68</v>
      </c>
      <c r="F1" s="1" t="s">
        <v>5</v>
      </c>
    </row>
    <row r="2" spans="1:6" x14ac:dyDescent="0.25">
      <c r="A2" t="s">
        <v>10</v>
      </c>
      <c r="B2" s="3">
        <f>COUNTIFS('Food Log'!B:B,A2)</f>
        <v>6</v>
      </c>
      <c r="C2" s="3">
        <f>SUMIFS('Food Log'!E:E,'Food Log'!B:B,A2)</f>
        <v>1120</v>
      </c>
      <c r="D2" s="5">
        <f>IF(SUM(C$2:C$5)=0,0,C2/SUM(C$2:C$5))</f>
        <v>0.21579961464354527</v>
      </c>
      <c r="E2" s="3">
        <f>IF(COUNTIF('Daily Totals'!C2:C8,"&gt;0")=0,"",ROUND(C2/COUNTIF('Daily Totals'!C2:C8,"&gt;0"),0))</f>
        <v>373</v>
      </c>
      <c r="F2" s="3">
        <f>SUMIFS('Food Log'!F:F,'Food Log'!B:B,A2)</f>
        <v>55</v>
      </c>
    </row>
    <row r="3" spans="1:6" x14ac:dyDescent="0.25">
      <c r="A3" t="s">
        <v>15</v>
      </c>
      <c r="B3" s="3">
        <f>COUNTIFS('Food Log'!B:B,A3)</f>
        <v>4</v>
      </c>
      <c r="C3" s="3">
        <f>SUMIFS('Food Log'!E:E,'Food Log'!B:B,A3)</f>
        <v>1495</v>
      </c>
      <c r="D3" s="5">
        <f>IF(SUM(C$2:C$5)=0,0,C3/SUM(C$2:C$5))</f>
        <v>0.2880539499036609</v>
      </c>
      <c r="E3" s="3">
        <f>IF(COUNTIF('Daily Totals'!C2:C8,"&gt;0")=0,"",ROUND(C3/COUNTIF('Daily Totals'!C2:C8,"&gt;0"),0))</f>
        <v>498</v>
      </c>
      <c r="F3" s="3">
        <f>SUMIFS('Food Log'!F:F,'Food Log'!B:B,A3)</f>
        <v>100</v>
      </c>
    </row>
    <row r="4" spans="1:6" x14ac:dyDescent="0.25">
      <c r="A4" t="s">
        <v>24</v>
      </c>
      <c r="B4" s="3">
        <f>COUNTIFS('Food Log'!B:B,A4)</f>
        <v>8</v>
      </c>
      <c r="C4" s="3">
        <f>SUMIFS('Food Log'!E:E,'Food Log'!B:B,A4)</f>
        <v>1880</v>
      </c>
      <c r="D4" s="5">
        <f>IF(SUM(C$2:C$5)=0,0,C4/SUM(C$2:C$5))</f>
        <v>0.3622350674373796</v>
      </c>
      <c r="E4" s="3">
        <f>IF(COUNTIF('Daily Totals'!C2:C8,"&gt;0")=0,"",ROUND(C4/COUNTIF('Daily Totals'!C2:C8,"&gt;0"),0))</f>
        <v>627</v>
      </c>
      <c r="F4" s="3">
        <f>SUMIFS('Food Log'!F:F,'Food Log'!B:B,A4)</f>
        <v>130</v>
      </c>
    </row>
    <row r="5" spans="1:6" x14ac:dyDescent="0.25">
      <c r="A5" t="s">
        <v>20</v>
      </c>
      <c r="B5" s="3">
        <f>COUNTIFS('Food Log'!B:B,A5)</f>
        <v>4</v>
      </c>
      <c r="C5" s="3">
        <f>SUMIFS('Food Log'!E:E,'Food Log'!B:B,A5)</f>
        <v>695</v>
      </c>
      <c r="D5" s="5">
        <f>IF(SUM(C$2:C$5)=0,0,C5/SUM(C$2:C$5))</f>
        <v>0.13391136801541426</v>
      </c>
      <c r="E5" s="3">
        <f>IF(COUNTIF('Daily Totals'!C2:C8,"&gt;0")=0,"",ROUND(C5/COUNTIF('Daily Totals'!C2:C8,"&gt;0"),0))</f>
        <v>232</v>
      </c>
      <c r="F5" s="3">
        <f>SUMIFS('Food Log'!F:F,'Food Log'!B:B,A5)</f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Food Log</vt:lpstr>
      <vt:lpstr>Daily Totals</vt:lpstr>
      <vt:lpstr>Goals</vt:lpstr>
      <vt:lpstr>By Meal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Food Log</dc:title>
  <dc:subject/>
  <dc:description/>
  <cp:keywords/>
  <cp:category/>
  <cp:lastModifiedBy>Unknown</cp:lastModifiedBy>
  <dcterms:created xsi:type="dcterms:W3CDTF">2026-10-18T23:17:11Z</dcterms:created>
  <dcterms:modified xsi:type="dcterms:W3CDTF">2026-10-18T23:17:11Z</dcterms:modified>
</cp:coreProperties>
</file>