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Event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<sst xmlns="http://schemas.openxmlformats.org/spreadsheetml/2006/main" count="35" uniqueCount="33">
  <si>
    <t>Sunday</t>
  </si>
  <si>
    <t>Monday</t>
  </si>
  <si>
    <t>Tuesday</t>
  </si>
  <si>
    <t>Wednesday</t>
  </si>
  <si>
    <t>Thursday</t>
  </si>
  <si>
    <t>Friday</t>
  </si>
  <si>
    <t>Saturday</t>
  </si>
  <si>
    <t>Key (automatic)</t>
  </si>
  <si>
    <t>Date</t>
  </si>
  <si>
    <t>Event</t>
  </si>
  <si>
    <t>Clocks go back 1 hour</t>
  </si>
  <si>
    <t>Pay rent</t>
  </si>
  <si>
    <t>Election day</t>
  </si>
  <si>
    <t>Book club 7pm</t>
  </si>
  <si>
    <t>Soccer 10am</t>
  </si>
  <si>
    <t>Mia's birthday party 2pm</t>
  </si>
  <si>
    <t>Veterans Day</t>
  </si>
  <si>
    <t>Dentist 3:30</t>
  </si>
  <si>
    <t>Parent-teacher night</t>
  </si>
  <si>
    <t>Payday</t>
  </si>
  <si>
    <t>Soccer final 9am</t>
  </si>
  <si>
    <t>Order the turkey</t>
  </si>
  <si>
    <t>Thanksgiving at Mom's</t>
  </si>
  <si>
    <t>Bring pumpkin pie</t>
  </si>
  <si>
    <t>Call Grandpa</t>
  </si>
  <si>
    <t>Car insurance due</t>
  </si>
  <si>
    <t>Office holiday party</t>
  </si>
  <si>
    <t>Setting</t>
  </si>
  <si>
    <t>Value</t>
  </si>
  <si>
    <t>Month to show (type any date in it)</t>
  </si>
  <si>
    <t>First day of that month</t>
  </si>
  <si>
    <t>Grid starts on (the Sunday before)</t>
  </si>
  <si>
    <t>Events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</si>
</sst>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d"/>
    <numFmt numFmtId="166" formatCode="#,##0.##"/>
    <numFmt numFmtId="167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f>Settings!B3</f>
        <v>46327</v>
      </c>
      <c r="B2" s="3"/>
      <c r="C2" s="3"/>
      <c r="D2" s="3"/>
      <c r="E2" s="3"/>
      <c r="F2" s="3"/>
      <c r="G2" s="3"/>
    </row>
    <row r="3" spans="1:7" x14ac:dyDescent="0.25">
      <c r="A3" s="3">
        <f>IF(MONTH(Settings!$B$4)=MONTH(Settings!$B$3),Settings!$B$4,"")</f>
        <v>46327</v>
      </c>
      <c r="B3" s="3">
        <f>IF(MONTH(Settings!$B$4+1)=MONTH(Settings!$B$3),Settings!$B$4+1,"")</f>
        <v>46328</v>
      </c>
      <c r="C3" s="3">
        <f>IF(MONTH(Settings!$B$4+2)=MONTH(Settings!$B$3),Settings!$B$4+2,"")</f>
        <v>46329</v>
      </c>
      <c r="D3" s="3">
        <f>IF(MONTH(Settings!$B$4+3)=MONTH(Settings!$B$3),Settings!$B$4+3,"")</f>
        <v>46330</v>
      </c>
      <c r="E3" s="3">
        <f>IF(MONTH(Settings!$B$4+4)=MONTH(Settings!$B$3),Settings!$B$4+4,"")</f>
        <v>46331</v>
      </c>
      <c r="F3" s="3">
        <f>IF(MONTH(Settings!$B$4+5)=MONTH(Settings!$B$3),Settings!$B$4+5,"")</f>
        <v>46332</v>
      </c>
      <c r="G3" s="3">
        <f>IF(MONTH(Settings!$B$4+6)=MONTH(Settings!$B$3),Settings!$B$4+6,"")</f>
        <v>46333</v>
      </c>
    </row>
    <row r="4" spans="1:7" x14ac:dyDescent="0.25">
      <c r="A4" s="3" t="str">
        <f>IFERROR(VLOOKUP(A3*10+1,Events!$A$2:$C$61,3,FALSE),"")</f>
        <v>Clocks go back 1 hour</v>
      </c>
      <c r="B4" s="3" t="str">
        <f>IFERROR(VLOOKUP(B3*10+1,Events!$A$2:$C$61,3,FALSE),"")</f>
        <v/>
      </c>
      <c r="C4" s="3" t="str">
        <f>IFERROR(VLOOKUP(C3*10+1,Events!$A$2:$C$61,3,FALSE),"")</f>
        <v>Election day</v>
      </c>
      <c r="D4" s="3" t="str">
        <f>IFERROR(VLOOKUP(D3*10+1,Events!$A$2:$C$61,3,FALSE),"")</f>
        <v/>
      </c>
      <c r="E4" s="3" t="str">
        <f>IFERROR(VLOOKUP(E3*10+1,Events!$A$2:$C$61,3,FALSE),"")</f>
        <v>Book club 7pm</v>
      </c>
      <c r="F4" s="3" t="str">
        <f>IFERROR(VLOOKUP(F3*10+1,Events!$A$2:$C$61,3,FALSE),"")</f>
        <v/>
      </c>
      <c r="G4" s="3" t="str">
        <f>IFERROR(VLOOKUP(G3*10+1,Events!$A$2:$C$61,3,FALSE),"")</f>
        <v>Soccer 10am</v>
      </c>
    </row>
    <row r="5" spans="1:7" x14ac:dyDescent="0.25">
      <c r="A5" s="3" t="str">
        <f>IFERROR(VLOOKUP(A3*10+2,Events!$A$2:$C$61,3,FALSE)&amp;IF(COUNTIFS(Events!$B$2:$B$61,A3)&gt;2," (+"&amp;(COUNTIFS(Events!$B$2:$B$61,A3)-2)&amp;" more)",""),"")</f>
        <v>Pay rent</v>
      </c>
      <c r="B5" s="3" t="str">
        <f>IFERROR(VLOOKUP(B3*10+2,Events!$A$2:$C$61,3,FALSE)&amp;IF(COUNTIFS(Events!$B$2:$B$61,B3)&gt;2," (+"&amp;(COUNTIFS(Events!$B$2:$B$61,B3)-2)&amp;" more)",""),"")</f>
        <v/>
      </c>
      <c r="C5" s="3" t="str">
        <f>IFERROR(VLOOKUP(C3*10+2,Events!$A$2:$C$61,3,FALSE)&amp;IF(COUNTIFS(Events!$B$2:$B$61,C3)&gt;2," (+"&amp;(COUNTIFS(Events!$B$2:$B$61,C3)-2)&amp;" more)",""),"")</f>
        <v/>
      </c>
      <c r="D5" s="3" t="str">
        <f>IFERROR(VLOOKUP(D3*10+2,Events!$A$2:$C$61,3,FALSE)&amp;IF(COUNTIFS(Events!$B$2:$B$61,D3)&gt;2," (+"&amp;(COUNTIFS(Events!$B$2:$B$61,D3)-2)&amp;" more)",""),"")</f>
        <v/>
      </c>
      <c r="E5" s="3" t="str">
        <f>IFERROR(VLOOKUP(E3*10+2,Events!$A$2:$C$61,3,FALSE)&amp;IF(COUNTIFS(Events!$B$2:$B$61,E3)&gt;2," (+"&amp;(COUNTIFS(Events!$B$2:$B$61,E3)-2)&amp;" more)",""),"")</f>
        <v/>
      </c>
      <c r="F5" s="3" t="str">
        <f>IFERROR(VLOOKUP(F3*10+2,Events!$A$2:$C$61,3,FALSE)&amp;IF(COUNTIFS(Events!$B$2:$B$61,F3)&gt;2," (+"&amp;(COUNTIFS(Events!$B$2:$B$61,F3)-2)&amp;" more)",""),"")</f>
        <v/>
      </c>
      <c r="G5" s="3" t="str">
        <f>IFERROR(VLOOKUP(G3*10+2,Events!$A$2:$C$61,3,FALSE)&amp;IF(COUNTIFS(Events!$B$2:$B$61,G3)&gt;2," (+"&amp;(COUNTIFS(Events!$B$2:$B$61,G3)-2)&amp;" more)",""),"")</f>
        <v>Mia's birthday party 2pm</v>
      </c>
    </row>
    <row r="6" spans="1:7" x14ac:dyDescent="0.25">
      <c r="A6" s="3">
        <f>IF(MONTH(Settings!$B$4+7)=MONTH(Settings!$B$3),Settings!$B$4+7,"")</f>
        <v>46334</v>
      </c>
      <c r="B6" s="3">
        <f>IF(MONTH(Settings!$B$4+8)=MONTH(Settings!$B$3),Settings!$B$4+8,"")</f>
        <v>46335</v>
      </c>
      <c r="C6" s="3">
        <f>IF(MONTH(Settings!$B$4+9)=MONTH(Settings!$B$3),Settings!$B$4+9,"")</f>
        <v>46336</v>
      </c>
      <c r="D6" s="3">
        <f>IF(MONTH(Settings!$B$4+10)=MONTH(Settings!$B$3),Settings!$B$4+10,"")</f>
        <v>46337</v>
      </c>
      <c r="E6" s="3">
        <f>IF(MONTH(Settings!$B$4+11)=MONTH(Settings!$B$3),Settings!$B$4+11,"")</f>
        <v>46338</v>
      </c>
      <c r="F6" s="3">
        <f>IF(MONTH(Settings!$B$4+12)=MONTH(Settings!$B$3),Settings!$B$4+12,"")</f>
        <v>46339</v>
      </c>
      <c r="G6" s="3">
        <f>IF(MONTH(Settings!$B$4+13)=MONTH(Settings!$B$3),Settings!$B$4+13,"")</f>
        <v>46340</v>
      </c>
    </row>
    <row r="7" spans="1:7" x14ac:dyDescent="0.25">
      <c r="A7" s="3" t="str">
        <f>IFERROR(VLOOKUP(A6*10+1,Events!$A$2:$C$61,3,FALSE),"")</f>
        <v/>
      </c>
      <c r="B7" s="3" t="str">
        <f>IFERROR(VLOOKUP(B6*10+1,Events!$A$2:$C$61,3,FALSE),"")</f>
        <v/>
      </c>
      <c r="C7" s="3" t="str">
        <f>IFERROR(VLOOKUP(C6*10+1,Events!$A$2:$C$61,3,FALSE),"")</f>
        <v/>
      </c>
      <c r="D7" s="3" t="str">
        <f>IFERROR(VLOOKUP(D6*10+1,Events!$A$2:$C$61,3,FALSE),"")</f>
        <v>Veterans Day</v>
      </c>
      <c r="E7" s="3" t="str">
        <f>IFERROR(VLOOKUP(E6*10+1,Events!$A$2:$C$61,3,FALSE),"")</f>
        <v>Dentist 3:30</v>
      </c>
      <c r="F7" s="3" t="str">
        <f>IFERROR(VLOOKUP(F6*10+1,Events!$A$2:$C$61,3,FALSE),"")</f>
        <v/>
      </c>
      <c r="G7" s="3" t="str">
        <f>IFERROR(VLOOKUP(G6*10+1,Events!$A$2:$C$61,3,FALSE),"")</f>
        <v>Soccer 10am</v>
      </c>
    </row>
    <row r="8" spans="1:7" x14ac:dyDescent="0.25">
      <c r="A8" s="3" t="str">
        <f>IFERROR(VLOOKUP(A6*10+2,Events!$A$2:$C$61,3,FALSE)&amp;IF(COUNTIFS(Events!$B$2:$B$61,A6)&gt;2," (+"&amp;(COUNTIFS(Events!$B$2:$B$61,A6)-2)&amp;" more)",""),"")</f>
        <v/>
      </c>
      <c r="B8" s="3" t="str">
        <f>IFERROR(VLOOKUP(B6*10+2,Events!$A$2:$C$61,3,FALSE)&amp;IF(COUNTIFS(Events!$B$2:$B$61,B6)&gt;2," (+"&amp;(COUNTIFS(Events!$B$2:$B$61,B6)-2)&amp;" more)",""),"")</f>
        <v/>
      </c>
      <c r="C8" s="3" t="str">
        <f>IFERROR(VLOOKUP(C6*10+2,Events!$A$2:$C$61,3,FALSE)&amp;IF(COUNTIFS(Events!$B$2:$B$61,C6)&gt;2," (+"&amp;(COUNTIFS(Events!$B$2:$B$61,C6)-2)&amp;" more)",""),"")</f>
        <v/>
      </c>
      <c r="D8" s="3" t="str">
        <f>IFERROR(VLOOKUP(D6*10+2,Events!$A$2:$C$61,3,FALSE)&amp;IF(COUNTIFS(Events!$B$2:$B$61,D6)&gt;2," (+"&amp;(COUNTIFS(Events!$B$2:$B$61,D6)-2)&amp;" more)",""),"")</f>
        <v/>
      </c>
      <c r="E8" s="3" t="str">
        <f>IFERROR(VLOOKUP(E6*10+2,Events!$A$2:$C$61,3,FALSE)&amp;IF(COUNTIFS(Events!$B$2:$B$61,E6)&gt;2," (+"&amp;(COUNTIFS(Events!$B$2:$B$61,E6)-2)&amp;" more)",""),"")</f>
        <v/>
      </c>
      <c r="F8" s="3" t="str">
        <f>IFERROR(VLOOKUP(F6*10+2,Events!$A$2:$C$61,3,FALSE)&amp;IF(COUNTIFS(Events!$B$2:$B$61,F6)&gt;2," (+"&amp;(COUNTIFS(Events!$B$2:$B$61,F6)-2)&amp;" more)",""),"")</f>
        <v/>
      </c>
      <c r="G8" s="3" t="str">
        <f>IFERROR(VLOOKUP(G6*10+2,Events!$A$2:$C$61,3,FALSE)&amp;IF(COUNTIFS(Events!$B$2:$B$61,G6)&gt;2," (+"&amp;(COUNTIFS(Events!$B$2:$B$61,G6)-2)&amp;" more)",""),"")</f>
        <v/>
      </c>
    </row>
    <row r="9" spans="1:7" x14ac:dyDescent="0.25">
      <c r="A9" s="3">
        <f>IF(MONTH(Settings!$B$4+14)=MONTH(Settings!$B$3),Settings!$B$4+14,"")</f>
        <v>46341</v>
      </c>
      <c r="B9" s="3">
        <f>IF(MONTH(Settings!$B$4+15)=MONTH(Settings!$B$3),Settings!$B$4+15,"")</f>
        <v>46342</v>
      </c>
      <c r="C9" s="3">
        <f>IF(MONTH(Settings!$B$4+16)=MONTH(Settings!$B$3),Settings!$B$4+16,"")</f>
        <v>46343</v>
      </c>
      <c r="D9" s="3">
        <f>IF(MONTH(Settings!$B$4+17)=MONTH(Settings!$B$3),Settings!$B$4+17,"")</f>
        <v>46344</v>
      </c>
      <c r="E9" s="3">
        <f>IF(MONTH(Settings!$B$4+18)=MONTH(Settings!$B$3),Settings!$B$4+18,"")</f>
        <v>46345</v>
      </c>
      <c r="F9" s="3">
        <f>IF(MONTH(Settings!$B$4+19)=MONTH(Settings!$B$3),Settings!$B$4+19,"")</f>
        <v>46346</v>
      </c>
      <c r="G9" s="3">
        <f>IF(MONTH(Settings!$B$4+20)=MONTH(Settings!$B$3),Settings!$B$4+20,"")</f>
        <v>46347</v>
      </c>
    </row>
    <row r="10" spans="1:7" x14ac:dyDescent="0.25">
      <c r="A10" s="3" t="str">
        <f>IFERROR(VLOOKUP(A9*10+1,Events!$A$2:$C$61,3,FALSE),"")</f>
        <v/>
      </c>
      <c r="B10" s="3" t="str">
        <f>IFERROR(VLOOKUP(B9*10+1,Events!$A$2:$C$61,3,FALSE),"")</f>
        <v/>
      </c>
      <c r="C10" s="3" t="str">
        <f>IFERROR(VLOOKUP(C9*10+1,Events!$A$2:$C$61,3,FALSE),"")</f>
        <v/>
      </c>
      <c r="D10" s="3" t="str">
        <f>IFERROR(VLOOKUP(D9*10+1,Events!$A$2:$C$61,3,FALSE),"")</f>
        <v>Parent-teacher night</v>
      </c>
      <c r="E10" s="3" t="str">
        <f>IFERROR(VLOOKUP(E9*10+1,Events!$A$2:$C$61,3,FALSE),"")</f>
        <v/>
      </c>
      <c r="F10" s="3" t="str">
        <f>IFERROR(VLOOKUP(F9*10+1,Events!$A$2:$C$61,3,FALSE),"")</f>
        <v>Payday</v>
      </c>
      <c r="G10" s="3" t="str">
        <f>IFERROR(VLOOKUP(G9*10+1,Events!$A$2:$C$61,3,FALSE),"")</f>
        <v>Soccer final 9am</v>
      </c>
    </row>
    <row r="11" spans="1:7" x14ac:dyDescent="0.25">
      <c r="A11" s="3" t="str">
        <f>IFERROR(VLOOKUP(A9*10+2,Events!$A$2:$C$61,3,FALSE)&amp;IF(COUNTIFS(Events!$B$2:$B$61,A9)&gt;2," (+"&amp;(COUNTIFS(Events!$B$2:$B$61,A9)-2)&amp;" more)",""),"")</f>
        <v/>
      </c>
      <c r="B11" s="3" t="str">
        <f>IFERROR(VLOOKUP(B9*10+2,Events!$A$2:$C$61,3,FALSE)&amp;IF(COUNTIFS(Events!$B$2:$B$61,B9)&gt;2," (+"&amp;(COUNTIFS(Events!$B$2:$B$61,B9)-2)&amp;" more)",""),"")</f>
        <v/>
      </c>
      <c r="C11" s="3" t="str">
        <f>IFERROR(VLOOKUP(C9*10+2,Events!$A$2:$C$61,3,FALSE)&amp;IF(COUNTIFS(Events!$B$2:$B$61,C9)&gt;2," (+"&amp;(COUNTIFS(Events!$B$2:$B$61,C9)-2)&amp;" more)",""),"")</f>
        <v/>
      </c>
      <c r="D11" s="3" t="str">
        <f>IFERROR(VLOOKUP(D9*10+2,Events!$A$2:$C$61,3,FALSE)&amp;IF(COUNTIFS(Events!$B$2:$B$61,D9)&gt;2," (+"&amp;(COUNTIFS(Events!$B$2:$B$61,D9)-2)&amp;" more)",""),"")</f>
        <v/>
      </c>
      <c r="E11" s="3" t="str">
        <f>IFERROR(VLOOKUP(E9*10+2,Events!$A$2:$C$61,3,FALSE)&amp;IF(COUNTIFS(Events!$B$2:$B$61,E9)&gt;2," (+"&amp;(COUNTIFS(Events!$B$2:$B$61,E9)-2)&amp;" more)",""),"")</f>
        <v/>
      </c>
      <c r="F11" s="3" t="str">
        <f>IFERROR(VLOOKUP(F9*10+2,Events!$A$2:$C$61,3,FALSE)&amp;IF(COUNTIFS(Events!$B$2:$B$61,F9)&gt;2," (+"&amp;(COUNTIFS(Events!$B$2:$B$61,F9)-2)&amp;" more)",""),"")</f>
        <v/>
      </c>
      <c r="G11" s="3" t="str">
        <f>IFERROR(VLOOKUP(G9*10+2,Events!$A$2:$C$61,3,FALSE)&amp;IF(COUNTIFS(Events!$B$2:$B$61,G9)&gt;2," (+"&amp;(COUNTIFS(Events!$B$2:$B$61,G9)-2)&amp;" more)",""),"")</f>
        <v/>
      </c>
    </row>
    <row r="12" spans="1:7" x14ac:dyDescent="0.25">
      <c r="A12" s="3">
        <f>IF(MONTH(Settings!$B$4+21)=MONTH(Settings!$B$3),Settings!$B$4+21,"")</f>
        <v>46348</v>
      </c>
      <c r="B12" s="3">
        <f>IF(MONTH(Settings!$B$4+22)=MONTH(Settings!$B$3),Settings!$B$4+22,"")</f>
        <v>46349</v>
      </c>
      <c r="C12" s="3">
        <f>IF(MONTH(Settings!$B$4+23)=MONTH(Settings!$B$3),Settings!$B$4+23,"")</f>
        <v>46350</v>
      </c>
      <c r="D12" s="3">
        <f>IF(MONTH(Settings!$B$4+24)=MONTH(Settings!$B$3),Settings!$B$4+24,"")</f>
        <v>46351</v>
      </c>
      <c r="E12" s="3">
        <f>IF(MONTH(Settings!$B$4+25)=MONTH(Settings!$B$3),Settings!$B$4+25,"")</f>
        <v>46352</v>
      </c>
      <c r="F12" s="3">
        <f>IF(MONTH(Settings!$B$4+26)=MONTH(Settings!$B$3),Settings!$B$4+26,"")</f>
        <v>46353</v>
      </c>
      <c r="G12" s="3">
        <f>IF(MONTH(Settings!$B$4+27)=MONTH(Settings!$B$3),Settings!$B$4+27,"")</f>
        <v>46354</v>
      </c>
    </row>
    <row r="13" spans="1:7" x14ac:dyDescent="0.25">
      <c r="A13" s="3" t="str">
        <f>IFERROR(VLOOKUP(A12*10+1,Events!$A$2:$C$61,3,FALSE),"")</f>
        <v/>
      </c>
      <c r="B13" s="3" t="str">
        <f>IFERROR(VLOOKUP(B12*10+1,Events!$A$2:$C$61,3,FALSE),"")</f>
        <v/>
      </c>
      <c r="C13" s="3" t="str">
        <f>IFERROR(VLOOKUP(C12*10+1,Events!$A$2:$C$61,3,FALSE),"")</f>
        <v>Order the turkey</v>
      </c>
      <c r="D13" s="3" t="str">
        <f>IFERROR(VLOOKUP(D12*10+1,Events!$A$2:$C$61,3,FALSE),"")</f>
        <v/>
      </c>
      <c r="E13" s="3" t="str">
        <f>IFERROR(VLOOKUP(E12*10+1,Events!$A$2:$C$61,3,FALSE),"")</f>
        <v>Thanksgiving at Mom's</v>
      </c>
      <c r="F13" s="3" t="str">
        <f>IFERROR(VLOOKUP(F12*10+1,Events!$A$2:$C$61,3,FALSE),"")</f>
        <v/>
      </c>
      <c r="G13" s="3" t="str">
        <f>IFERROR(VLOOKUP(G12*10+1,Events!$A$2:$C$61,3,FALSE),"")</f>
        <v/>
      </c>
    </row>
    <row r="14" spans="1:7" x14ac:dyDescent="0.25">
      <c r="A14" s="3" t="str">
        <f>IFERROR(VLOOKUP(A12*10+2,Events!$A$2:$C$61,3,FALSE)&amp;IF(COUNTIFS(Events!$B$2:$B$61,A12)&gt;2," (+"&amp;(COUNTIFS(Events!$B$2:$B$61,A12)-2)&amp;" more)",""),"")</f>
        <v/>
      </c>
      <c r="B14" s="3" t="str">
        <f>IFERROR(VLOOKUP(B12*10+2,Events!$A$2:$C$61,3,FALSE)&amp;IF(COUNTIFS(Events!$B$2:$B$61,B12)&gt;2," (+"&amp;(COUNTIFS(Events!$B$2:$B$61,B12)-2)&amp;" more)",""),"")</f>
        <v/>
      </c>
      <c r="C14" s="3" t="str">
        <f>IFERROR(VLOOKUP(C12*10+2,Events!$A$2:$C$61,3,FALSE)&amp;IF(COUNTIFS(Events!$B$2:$B$61,C12)&gt;2," (+"&amp;(COUNTIFS(Events!$B$2:$B$61,C12)-2)&amp;" more)",""),"")</f>
        <v/>
      </c>
      <c r="D14" s="3" t="str">
        <f>IFERROR(VLOOKUP(D12*10+2,Events!$A$2:$C$61,3,FALSE)&amp;IF(COUNTIFS(Events!$B$2:$B$61,D12)&gt;2," (+"&amp;(COUNTIFS(Events!$B$2:$B$61,D12)-2)&amp;" more)",""),"")</f>
        <v/>
      </c>
      <c r="E14" s="3" t="str">
        <f>IFERROR(VLOOKUP(E12*10+2,Events!$A$2:$C$61,3,FALSE)&amp;IF(COUNTIFS(Events!$B$2:$B$61,E12)&gt;2," (+"&amp;(COUNTIFS(Events!$B$2:$B$61,E12)-2)&amp;" more)",""),"")</f>
        <v>Bring pumpkin pie (+1 more)</v>
      </c>
      <c r="F14" s="3" t="str">
        <f>IFERROR(VLOOKUP(F12*10+2,Events!$A$2:$C$61,3,FALSE)&amp;IF(COUNTIFS(Events!$B$2:$B$61,F12)&gt;2," (+"&amp;(COUNTIFS(Events!$B$2:$B$61,F12)-2)&amp;" more)",""),"")</f>
        <v/>
      </c>
      <c r="G14" s="3" t="str">
        <f>IFERROR(VLOOKUP(G12*10+2,Events!$A$2:$C$61,3,FALSE)&amp;IF(COUNTIFS(Events!$B$2:$B$61,G12)&gt;2," (+"&amp;(COUNTIFS(Events!$B$2:$B$61,G12)-2)&amp;" more)",""),"")</f>
        <v/>
      </c>
    </row>
    <row r="15" spans="1:7" x14ac:dyDescent="0.25">
      <c r="A15" s="3">
        <f>IF(MONTH(Settings!$B$4+28)=MONTH(Settings!$B$3),Settings!$B$4+28,"")</f>
        <v>46355</v>
      </c>
      <c r="B15" s="3">
        <f>IF(MONTH(Settings!$B$4+29)=MONTH(Settings!$B$3),Settings!$B$4+29,"")</f>
        <v>46356</v>
      </c>
      <c r="C15" s="3" t="str">
        <f>IF(MONTH(Settings!$B$4+30)=MONTH(Settings!$B$3),Settings!$B$4+30,"")</f>
        <v/>
      </c>
      <c r="D15" s="3" t="str">
        <f>IF(MONTH(Settings!$B$4+31)=MONTH(Settings!$B$3),Settings!$B$4+31,"")</f>
        <v/>
      </c>
      <c r="E15" s="3" t="str">
        <f>IF(MONTH(Settings!$B$4+32)=MONTH(Settings!$B$3),Settings!$B$4+32,"")</f>
        <v/>
      </c>
      <c r="F15" s="3" t="str">
        <f>IF(MONTH(Settings!$B$4+33)=MONTH(Settings!$B$3),Settings!$B$4+33,"")</f>
        <v/>
      </c>
      <c r="G15" s="3" t="str">
        <f>IF(MONTH(Settings!$B$4+34)=MONTH(Settings!$B$3),Settings!$B$4+34,"")</f>
        <v/>
      </c>
    </row>
    <row r="16" spans="1:7" x14ac:dyDescent="0.25">
      <c r="A16" s="3" t="str">
        <f>IFERROR(VLOOKUP(A15*10+1,Events!$A$2:$C$61,3,FALSE),"")</f>
        <v/>
      </c>
      <c r="B16" s="3" t="str">
        <f>IFERROR(VLOOKUP(B15*10+1,Events!$A$2:$C$61,3,FALSE),"")</f>
        <v>Car insurance due</v>
      </c>
      <c r="C16" s="3" t="str">
        <f>IFERROR(VLOOKUP(C15*10+1,Events!$A$2:$C$61,3,FALSE),"")</f>
        <v/>
      </c>
      <c r="D16" s="3" t="str">
        <f>IFERROR(VLOOKUP(D15*10+1,Events!$A$2:$C$61,3,FALSE),"")</f>
        <v/>
      </c>
      <c r="E16" s="3" t="str">
        <f>IFERROR(VLOOKUP(E15*10+1,Events!$A$2:$C$61,3,FALSE),"")</f>
        <v/>
      </c>
      <c r="F16" s="3" t="str">
        <f>IFERROR(VLOOKUP(F15*10+1,Events!$A$2:$C$61,3,FALSE),"")</f>
        <v/>
      </c>
      <c r="G16" s="3" t="str">
        <f>IFERROR(VLOOKUP(G15*10+1,Events!$A$2:$C$61,3,FALSE),"")</f>
        <v/>
      </c>
    </row>
    <row r="17" spans="1:7" x14ac:dyDescent="0.25">
      <c r="A17" s="3" t="str">
        <f>IFERROR(VLOOKUP(A15*10+2,Events!$A$2:$C$61,3,FALSE)&amp;IF(COUNTIFS(Events!$B$2:$B$61,A15)&gt;2," (+"&amp;(COUNTIFS(Events!$B$2:$B$61,A15)-2)&amp;" more)",""),"")</f>
        <v/>
      </c>
      <c r="B17" s="3" t="str">
        <f>IFERROR(VLOOKUP(B15*10+2,Events!$A$2:$C$61,3,FALSE)&amp;IF(COUNTIFS(Events!$B$2:$B$61,B15)&gt;2," (+"&amp;(COUNTIFS(Events!$B$2:$B$61,B15)-2)&amp;" more)",""),"")</f>
        <v/>
      </c>
      <c r="C17" s="3" t="str">
        <f>IFERROR(VLOOKUP(C15*10+2,Events!$A$2:$C$61,3,FALSE)&amp;IF(COUNTIFS(Events!$B$2:$B$61,C15)&gt;2," (+"&amp;(COUNTIFS(Events!$B$2:$B$61,C15)-2)&amp;" more)",""),"")</f>
        <v/>
      </c>
      <c r="D17" s="3" t="str">
        <f>IFERROR(VLOOKUP(D15*10+2,Events!$A$2:$C$61,3,FALSE)&amp;IF(COUNTIFS(Events!$B$2:$B$61,D15)&gt;2," (+"&amp;(COUNTIFS(Events!$B$2:$B$61,D15)-2)&amp;" more)",""),"")</f>
        <v/>
      </c>
      <c r="E17" s="3" t="str">
        <f>IFERROR(VLOOKUP(E15*10+2,Events!$A$2:$C$61,3,FALSE)&amp;IF(COUNTIFS(Events!$B$2:$B$61,E15)&gt;2," (+"&amp;(COUNTIFS(Events!$B$2:$B$61,E15)-2)&amp;" more)",""),"")</f>
        <v/>
      </c>
      <c r="F17" s="3" t="str">
        <f>IFERROR(VLOOKUP(F15*10+2,Events!$A$2:$C$61,3,FALSE)&amp;IF(COUNTIFS(Events!$B$2:$B$61,F15)&gt;2," (+"&amp;(COUNTIFS(Events!$B$2:$B$61,F15)-2)&amp;" more)",""),"")</f>
        <v/>
      </c>
      <c r="G17" s="3" t="str">
        <f>IFERROR(VLOOKUP(G15*10+2,Events!$A$2:$C$61,3,FALSE)&amp;IF(COUNTIFS(Events!$B$2:$B$61,G15)&gt;2," (+"&amp;(COUNTIFS(Events!$B$2:$B$61,G15)-2)&amp;" more)",""),"")</f>
        <v/>
      </c>
    </row>
    <row r="18" spans="1:7" x14ac:dyDescent="0.25">
      <c r="A18" s="3" t="str">
        <f>IF(MONTH(Settings!$B$4+35)=MONTH(Settings!$B$3),Settings!$B$4+35,"")</f>
        <v/>
      </c>
      <c r="B18" s="3" t="str">
        <f>IF(MONTH(Settings!$B$4+36)=MONTH(Settings!$B$3),Settings!$B$4+36,"")</f>
        <v/>
      </c>
      <c r="C18" s="3" t="str">
        <f>IF(MONTH(Settings!$B$4+37)=MONTH(Settings!$B$3),Settings!$B$4+37,"")</f>
        <v/>
      </c>
      <c r="D18" s="3" t="str">
        <f>IF(MONTH(Settings!$B$4+38)=MONTH(Settings!$B$3),Settings!$B$4+38,"")</f>
        <v/>
      </c>
      <c r="E18" s="3" t="str">
        <f>IF(MONTH(Settings!$B$4+39)=MONTH(Settings!$B$3),Settings!$B$4+39,"")</f>
        <v/>
      </c>
      <c r="F18" s="3" t="str">
        <f>IF(MONTH(Settings!$B$4+40)=MONTH(Settings!$B$3),Settings!$B$4+40,"")</f>
        <v/>
      </c>
      <c r="G18" s="3" t="str">
        <f>IF(MONTH(Settings!$B$4+41)=MONTH(Settings!$B$3),Settings!$B$4+41,"")</f>
        <v/>
      </c>
    </row>
    <row r="19" spans="1:7" x14ac:dyDescent="0.25">
      <c r="A19" s="3" t="str">
        <f>IFERROR(VLOOKUP(A18*10+1,Events!$A$2:$C$61,3,FALSE),"")</f>
        <v/>
      </c>
      <c r="B19" s="3" t="str">
        <f>IFERROR(VLOOKUP(B18*10+1,Events!$A$2:$C$61,3,FALSE),"")</f>
        <v/>
      </c>
      <c r="C19" s="3" t="str">
        <f>IFERROR(VLOOKUP(C18*10+1,Events!$A$2:$C$61,3,FALSE),"")</f>
        <v/>
      </c>
      <c r="D19" s="3" t="str">
        <f>IFERROR(VLOOKUP(D18*10+1,Events!$A$2:$C$61,3,FALSE),"")</f>
        <v/>
      </c>
      <c r="E19" s="3" t="str">
        <f>IFERROR(VLOOKUP(E18*10+1,Events!$A$2:$C$61,3,FALSE),"")</f>
        <v/>
      </c>
      <c r="F19" s="3" t="str">
        <f>IFERROR(VLOOKUP(F18*10+1,Events!$A$2:$C$61,3,FALSE),"")</f>
        <v/>
      </c>
      <c r="G19" s="3" t="str">
        <f>IFERROR(VLOOKUP(G18*10+1,Events!$A$2:$C$61,3,FALSE),"")</f>
        <v/>
      </c>
    </row>
    <row r="20" spans="1:7" x14ac:dyDescent="0.25">
      <c r="A20" s="3" t="str">
        <f>IFERROR(VLOOKUP(A18*10+2,Events!$A$2:$C$61,3,FALSE)&amp;IF(COUNTIFS(Events!$B$2:$B$61,A18)&gt;2," (+"&amp;(COUNTIFS(Events!$B$2:$B$61,A18)-2)&amp;" more)",""),"")</f>
        <v/>
      </c>
      <c r="B20" s="3" t="str">
        <f>IFERROR(VLOOKUP(B18*10+2,Events!$A$2:$C$61,3,FALSE)&amp;IF(COUNTIFS(Events!$B$2:$B$61,B18)&gt;2," (+"&amp;(COUNTIFS(Events!$B$2:$B$61,B18)-2)&amp;" more)",""),"")</f>
        <v/>
      </c>
      <c r="C20" s="3" t="str">
        <f>IFERROR(VLOOKUP(C18*10+2,Events!$A$2:$C$61,3,FALSE)&amp;IF(COUNTIFS(Events!$B$2:$B$61,C18)&gt;2," (+"&amp;(COUNTIFS(Events!$B$2:$B$61,C18)-2)&amp;" more)",""),"")</f>
        <v/>
      </c>
      <c r="D20" s="3" t="str">
        <f>IFERROR(VLOOKUP(D18*10+2,Events!$A$2:$C$61,3,FALSE)&amp;IF(COUNTIFS(Events!$B$2:$B$61,D18)&gt;2," (+"&amp;(COUNTIFS(Events!$B$2:$B$61,D18)-2)&amp;" more)",""),"")</f>
        <v/>
      </c>
      <c r="E20" s="3" t="str">
        <f>IFERROR(VLOOKUP(E18*10+2,Events!$A$2:$C$61,3,FALSE)&amp;IF(COUNTIFS(Events!$B$2:$B$61,E18)&gt;2," (+"&amp;(COUNTIFS(Events!$B$2:$B$61,E18)-2)&amp;" more)",""),"")</f>
        <v/>
      </c>
      <c r="F20" s="3" t="str">
        <f>IFERROR(VLOOKUP(F18*10+2,Events!$A$2:$C$61,3,FALSE)&amp;IF(COUNTIFS(Events!$B$2:$B$61,F18)&gt;2," (+"&amp;(COUNTIFS(Events!$B$2:$B$61,F18)-2)&amp;" more)",""),"")</f>
        <v/>
      </c>
      <c r="G20" s="3" t="str">
        <f>IFERROR(VLOOKUP(G18*10+2,Events!$A$2:$C$61,3,FALSE)&amp;IF(COUNTIFS(Events!$B$2:$B$61,G18)&gt;2," (+"&amp;(COUNTIFS(Events!$B$2:$B$61,G18)-2)&amp;" more)",""),"")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32" customWidth="1"/>
  </cols>
  <sheetData>
    <row r="1" spans="1:3" s="1" customFormat="1" x14ac:dyDescent="0.25">
      <c r="A1" s="1" t="s">
        <v>7</v>
      </c>
      <c r="B1" s="1" t="s">
        <v>8</v>
      </c>
      <c r="C1" s="1" t="s">
        <v>9</v>
      </c>
    </row>
    <row r="2" spans="1:3" x14ac:dyDescent="0.25">
      <c r="A2" s="4">
        <f>IF(ISNUMBER(B2),B2*10+COUNTIFS($B$1:B2,B2),"")</f>
        <v>463271</v>
      </c>
      <c r="B2" s="5">
        <v>46327</v>
      </c>
      <c r="C2" t="s">
        <v>10</v>
      </c>
    </row>
    <row r="3" spans="1:3" x14ac:dyDescent="0.25">
      <c r="A3" s="4">
        <f>IF(ISNUMBER(B3),B3*10+COUNTIFS($B$1:B3,B3),"")</f>
        <v>463272</v>
      </c>
      <c r="B3" s="5">
        <v>46327</v>
      </c>
      <c r="C3" t="s">
        <v>11</v>
      </c>
    </row>
    <row r="4" spans="1:3" x14ac:dyDescent="0.25">
      <c r="A4" s="4">
        <f>IF(ISNUMBER(B4),B4*10+COUNTIFS($B$1:B4,B4),"")</f>
        <v>463291</v>
      </c>
      <c r="B4" s="5">
        <v>46329</v>
      </c>
      <c r="C4" t="s">
        <v>12</v>
      </c>
    </row>
    <row r="5" spans="1:3" x14ac:dyDescent="0.25">
      <c r="A5" s="4">
        <f>IF(ISNUMBER(B5),B5*10+COUNTIFS($B$1:B5,B5),"")</f>
        <v>463311</v>
      </c>
      <c r="B5" s="5">
        <v>46331</v>
      </c>
      <c r="C5" t="s">
        <v>13</v>
      </c>
    </row>
    <row r="6" spans="1:3" x14ac:dyDescent="0.25">
      <c r="A6" s="4">
        <f>IF(ISNUMBER(B6),B6*10+COUNTIFS($B$1:B6,B6),"")</f>
        <v>463331</v>
      </c>
      <c r="B6" s="5">
        <v>46333</v>
      </c>
      <c r="C6" t="s">
        <v>14</v>
      </c>
    </row>
    <row r="7" spans="1:3" x14ac:dyDescent="0.25">
      <c r="A7" s="4">
        <f>IF(ISNUMBER(B7),B7*10+COUNTIFS($B$1:B7,B7),"")</f>
        <v>463332</v>
      </c>
      <c r="B7" s="5">
        <v>46333</v>
      </c>
      <c r="C7" t="s">
        <v>15</v>
      </c>
    </row>
    <row r="8" spans="1:3" x14ac:dyDescent="0.25">
      <c r="A8" s="4">
        <f>IF(ISNUMBER(B8),B8*10+COUNTIFS($B$1:B8,B8),"")</f>
        <v>463371</v>
      </c>
      <c r="B8" s="5">
        <v>46337</v>
      </c>
      <c r="C8" t="s">
        <v>16</v>
      </c>
    </row>
    <row r="9" spans="1:3" x14ac:dyDescent="0.25">
      <c r="A9" s="4">
        <f>IF(ISNUMBER(B9),B9*10+COUNTIFS($B$1:B9,B9),"")</f>
        <v>463381</v>
      </c>
      <c r="B9" s="5">
        <v>46338</v>
      </c>
      <c r="C9" t="s">
        <v>17</v>
      </c>
    </row>
    <row r="10" spans="1:3" x14ac:dyDescent="0.25">
      <c r="A10" s="4">
        <f>IF(ISNUMBER(B10),B10*10+COUNTIFS($B$1:B10,B10),"")</f>
        <v>463401</v>
      </c>
      <c r="B10" s="5">
        <v>46340</v>
      </c>
      <c r="C10" t="s">
        <v>14</v>
      </c>
    </row>
    <row r="11" spans="1:3" x14ac:dyDescent="0.25">
      <c r="A11" s="4">
        <f>IF(ISNUMBER(B11),B11*10+COUNTIFS($B$1:B11,B11),"")</f>
        <v>463441</v>
      </c>
      <c r="B11" s="5">
        <v>46344</v>
      </c>
      <c r="C11" t="s">
        <v>18</v>
      </c>
    </row>
    <row r="12" spans="1:3" x14ac:dyDescent="0.25">
      <c r="A12" s="4">
        <f>IF(ISNUMBER(B12),B12*10+COUNTIFS($B$1:B12,B12),"")</f>
        <v>463461</v>
      </c>
      <c r="B12" s="5">
        <v>46346</v>
      </c>
      <c r="C12" t="s">
        <v>19</v>
      </c>
    </row>
    <row r="13" spans="1:3" x14ac:dyDescent="0.25">
      <c r="A13" s="4">
        <f>IF(ISNUMBER(B13),B13*10+COUNTIFS($B$1:B13,B13),"")</f>
        <v>463471</v>
      </c>
      <c r="B13" s="5">
        <v>46347</v>
      </c>
      <c r="C13" t="s">
        <v>20</v>
      </c>
    </row>
    <row r="14" spans="1:3" x14ac:dyDescent="0.25">
      <c r="A14" s="4">
        <f>IF(ISNUMBER(B14),B14*10+COUNTIFS($B$1:B14,B14),"")</f>
        <v>463501</v>
      </c>
      <c r="B14" s="5">
        <v>46350</v>
      </c>
      <c r="C14" t="s">
        <v>21</v>
      </c>
    </row>
    <row r="15" spans="1:3" x14ac:dyDescent="0.25">
      <c r="A15" s="4">
        <f>IF(ISNUMBER(B15),B15*10+COUNTIFS($B$1:B15,B15),"")</f>
        <v>463521</v>
      </c>
      <c r="B15" s="5">
        <v>46352</v>
      </c>
      <c r="C15" t="s">
        <v>22</v>
      </c>
    </row>
    <row r="16" spans="1:3" x14ac:dyDescent="0.25">
      <c r="A16" s="4">
        <f>IF(ISNUMBER(B16),B16*10+COUNTIFS($B$1:B16,B16),"")</f>
        <v>463522</v>
      </c>
      <c r="B16" s="5">
        <v>46352</v>
      </c>
      <c r="C16" t="s">
        <v>23</v>
      </c>
    </row>
    <row r="17" spans="1:3" x14ac:dyDescent="0.25">
      <c r="A17" s="4">
        <f>IF(ISNUMBER(B17),B17*10+COUNTIFS($B$1:B17,B17),"")</f>
        <v>463523</v>
      </c>
      <c r="B17" s="5">
        <v>46352</v>
      </c>
      <c r="C17" t="s">
        <v>24</v>
      </c>
    </row>
    <row r="18" spans="1:3" x14ac:dyDescent="0.25">
      <c r="A18" s="4">
        <f>IF(ISNUMBER(B18),B18*10+COUNTIFS($B$1:B18,B18),"")</f>
        <v>463561</v>
      </c>
      <c r="B18" s="5">
        <v>46356</v>
      </c>
      <c r="C18" t="s">
        <v>25</v>
      </c>
    </row>
    <row r="19" spans="1:3" x14ac:dyDescent="0.25">
      <c r="A19" s="4">
        <f>IF(ISNUMBER(B19),B19*10+COUNTIFS($B$1:B19,B19),"")</f>
        <v>463571</v>
      </c>
      <c r="B19" s="5">
        <v>46357</v>
      </c>
      <c r="C19" t="s">
        <v>11</v>
      </c>
    </row>
    <row r="20" spans="1:3" x14ac:dyDescent="0.25">
      <c r="A20" s="4">
        <f>IF(ISNUMBER(B20),B20*10+COUNTIFS($B$1:B20,B20),"")</f>
        <v>463601</v>
      </c>
      <c r="B20" s="5">
        <v>46360</v>
      </c>
      <c r="C20" t="s">
        <v>26</v>
      </c>
    </row>
    <row r="21" spans="1:3" x14ac:dyDescent="0.25">
      <c r="A21" s="4" t="str">
        <f>IF(ISNUMBER(B21),B21*10+COUNTIFS($B$1:B21,B21),"")</f>
        <v/>
      </c>
      <c r="B21" s="5"/>
    </row>
    <row r="22" spans="1:3" x14ac:dyDescent="0.25">
      <c r="A22" s="4" t="str">
        <f>IF(ISNUMBER(B22),B22*10+COUNTIFS($B$1:B22,B22),"")</f>
        <v/>
      </c>
      <c r="B22" s="5"/>
    </row>
    <row r="23" spans="1:3" x14ac:dyDescent="0.25">
      <c r="A23" s="4" t="str">
        <f>IF(ISNUMBER(B23),B23*10+COUNTIFS($B$1:B23,B23),"")</f>
        <v/>
      </c>
      <c r="B23" s="5"/>
    </row>
    <row r="24" spans="1:3" x14ac:dyDescent="0.25">
      <c r="A24" s="4" t="str">
        <f>IF(ISNUMBER(B24),B24*10+COUNTIFS($B$1:B24,B24),"")</f>
        <v/>
      </c>
      <c r="B24" s="5"/>
    </row>
    <row r="25" spans="1:3" x14ac:dyDescent="0.25">
      <c r="A25" s="4" t="str">
        <f>IF(ISNUMBER(B25),B25*10+COUNTIFS($B$1:B25,B25),"")</f>
        <v/>
      </c>
      <c r="B25" s="5"/>
    </row>
    <row r="26" spans="1:3" x14ac:dyDescent="0.25">
      <c r="A26" s="4" t="str">
        <f>IF(ISNUMBER(B26),B26*10+COUNTIFS($B$1:B26,B26),"")</f>
        <v/>
      </c>
      <c r="B26" s="5"/>
    </row>
    <row r="27" spans="1:3" x14ac:dyDescent="0.25">
      <c r="A27" s="4" t="str">
        <f>IF(ISNUMBER(B27),B27*10+COUNTIFS($B$1:B27,B27),"")</f>
        <v/>
      </c>
      <c r="B27" s="5"/>
    </row>
    <row r="28" spans="1:3" x14ac:dyDescent="0.25">
      <c r="A28" s="4" t="str">
        <f>IF(ISNUMBER(B28),B28*10+COUNTIFS($B$1:B28,B28),"")</f>
        <v/>
      </c>
      <c r="B28" s="5"/>
    </row>
    <row r="29" spans="1:3" x14ac:dyDescent="0.25">
      <c r="A29" s="4" t="str">
        <f>IF(ISNUMBER(B29),B29*10+COUNTIFS($B$1:B29,B29),"")</f>
        <v/>
      </c>
      <c r="B29" s="5"/>
    </row>
    <row r="30" spans="1:3" x14ac:dyDescent="0.25">
      <c r="A30" s="4" t="str">
        <f>IF(ISNUMBER(B30),B30*10+COUNTIFS($B$1:B30,B30),"")</f>
        <v/>
      </c>
      <c r="B30" s="5"/>
    </row>
    <row r="31" spans="1:3" x14ac:dyDescent="0.25">
      <c r="A31" s="4" t="str">
        <f>IF(ISNUMBER(B31),B31*10+COUNTIFS($B$1:B31,B31),"")</f>
        <v/>
      </c>
      <c r="B31" s="5"/>
    </row>
    <row r="32" spans="1:3" x14ac:dyDescent="0.25">
      <c r="A32" s="4" t="str">
        <f>IF(ISNUMBER(B32),B32*10+COUNTIFS($B$1:B32,B32),"")</f>
        <v/>
      </c>
      <c r="B32" s="5"/>
    </row>
    <row r="33" spans="1:3" x14ac:dyDescent="0.25">
      <c r="A33" s="4" t="str">
        <f>IF(ISNUMBER(B33),B33*10+COUNTIFS($B$1:B33,B33),"")</f>
        <v/>
      </c>
      <c r="B33" s="5"/>
    </row>
    <row r="34" spans="1:3" x14ac:dyDescent="0.25">
      <c r="A34" s="4" t="str">
        <f>IF(ISNUMBER(B34),B34*10+COUNTIFS($B$1:B34,B34),"")</f>
        <v/>
      </c>
      <c r="B34" s="5"/>
    </row>
    <row r="35" spans="1:3" x14ac:dyDescent="0.25">
      <c r="A35" s="4" t="str">
        <f>IF(ISNUMBER(B35),B35*10+COUNTIFS($B$1:B35,B35),"")</f>
        <v/>
      </c>
      <c r="B35" s="5"/>
    </row>
    <row r="36" spans="1:3" x14ac:dyDescent="0.25">
      <c r="A36" s="4" t="str">
        <f>IF(ISNUMBER(B36),B36*10+COUNTIFS($B$1:B36,B36),"")</f>
        <v/>
      </c>
      <c r="B36" s="5"/>
    </row>
    <row r="37" spans="1:3" x14ac:dyDescent="0.25">
      <c r="A37" s="4" t="str">
        <f>IF(ISNUMBER(B37),B37*10+COUNTIFS($B$1:B37,B37),"")</f>
        <v/>
      </c>
      <c r="B37" s="5"/>
    </row>
    <row r="38" spans="1:3" x14ac:dyDescent="0.25">
      <c r="A38" s="4" t="str">
        <f>IF(ISNUMBER(B38),B38*10+COUNTIFS($B$1:B38,B38),"")</f>
        <v/>
      </c>
      <c r="B38" s="5"/>
    </row>
    <row r="39" spans="1:3" x14ac:dyDescent="0.25">
      <c r="A39" s="4" t="str">
        <f>IF(ISNUMBER(B39),B39*10+COUNTIFS($B$1:B39,B39),"")</f>
        <v/>
      </c>
      <c r="B39" s="5"/>
    </row>
    <row r="40" spans="1:3" x14ac:dyDescent="0.25">
      <c r="A40" s="4" t="str">
        <f>IF(ISNUMBER(B40),B40*10+COUNTIFS($B$1:B40,B40),"")</f>
        <v/>
      </c>
      <c r="B40" s="5"/>
    </row>
    <row r="41" spans="1:3" x14ac:dyDescent="0.25">
      <c r="A41" s="4" t="str">
        <f>IF(ISNUMBER(B41),B41*10+COUNTIFS($B$1:B41,B41),"")</f>
        <v/>
      </c>
      <c r="B41" s="5"/>
    </row>
    <row r="42" spans="1:3" x14ac:dyDescent="0.25">
      <c r="A42" s="4" t="str">
        <f>IF(ISNUMBER(B42),B42*10+COUNTIFS($B$1:B42,B42),"")</f>
        <v/>
      </c>
      <c r="B42" s="5"/>
    </row>
    <row r="43" spans="1:3" x14ac:dyDescent="0.25">
      <c r="A43" s="4" t="str">
        <f>IF(ISNUMBER(B43),B43*10+COUNTIFS($B$1:B43,B43),"")</f>
        <v/>
      </c>
      <c r="B43" s="5"/>
    </row>
    <row r="44" spans="1:3" x14ac:dyDescent="0.25">
      <c r="A44" s="4" t="str">
        <f>IF(ISNUMBER(B44),B44*10+COUNTIFS($B$1:B44,B44),"")</f>
        <v/>
      </c>
      <c r="B44" s="5"/>
    </row>
    <row r="45" spans="1:3" x14ac:dyDescent="0.25">
      <c r="A45" s="4" t="str">
        <f>IF(ISNUMBER(B45),B45*10+COUNTIFS($B$1:B45,B45),"")</f>
        <v/>
      </c>
      <c r="B45" s="5"/>
    </row>
    <row r="46" spans="1:3" x14ac:dyDescent="0.25">
      <c r="A46" s="4" t="str">
        <f>IF(ISNUMBER(B46),B46*10+COUNTIFS($B$1:B46,B46),"")</f>
        <v/>
      </c>
      <c r="B46" s="5"/>
    </row>
    <row r="47" spans="1:3" x14ac:dyDescent="0.25">
      <c r="A47" s="4" t="str">
        <f>IF(ISNUMBER(B47),B47*10+COUNTIFS($B$1:B47,B47),"")</f>
        <v/>
      </c>
      <c r="B47" s="5"/>
    </row>
    <row r="48" spans="1:3" x14ac:dyDescent="0.25">
      <c r="A48" s="4" t="str">
        <f>IF(ISNUMBER(B48),B48*10+COUNTIFS($B$1:B48,B48),"")</f>
        <v/>
      </c>
      <c r="B48" s="5"/>
    </row>
    <row r="49" spans="1:3" x14ac:dyDescent="0.25">
      <c r="A49" s="4" t="str">
        <f>IF(ISNUMBER(B49),B49*10+COUNTIFS($B$1:B49,B49),"")</f>
        <v/>
      </c>
      <c r="B49" s="5"/>
    </row>
    <row r="50" spans="1:3" x14ac:dyDescent="0.25">
      <c r="A50" s="4" t="str">
        <f>IF(ISNUMBER(B50),B50*10+COUNTIFS($B$1:B50,B50),"")</f>
        <v/>
      </c>
      <c r="B50" s="5"/>
    </row>
    <row r="51" spans="1:3" x14ac:dyDescent="0.25">
      <c r="A51" s="4" t="str">
        <f>IF(ISNUMBER(B51),B51*10+COUNTIFS($B$1:B51,B51),"")</f>
        <v/>
      </c>
      <c r="B51" s="5"/>
    </row>
    <row r="52" spans="1:3" x14ac:dyDescent="0.25">
      <c r="A52" s="4" t="str">
        <f>IF(ISNUMBER(B52),B52*10+COUNTIFS($B$1:B52,B52),"")</f>
        <v/>
      </c>
      <c r="B52" s="5"/>
    </row>
    <row r="53" spans="1:3" x14ac:dyDescent="0.25">
      <c r="A53" s="4" t="str">
        <f>IF(ISNUMBER(B53),B53*10+COUNTIFS($B$1:B53,B53),"")</f>
        <v/>
      </c>
      <c r="B53" s="5"/>
    </row>
    <row r="54" spans="1:3" x14ac:dyDescent="0.25">
      <c r="A54" s="4" t="str">
        <f>IF(ISNUMBER(B54),B54*10+COUNTIFS($B$1:B54,B54),"")</f>
        <v/>
      </c>
      <c r="B54" s="5"/>
    </row>
    <row r="55" spans="1:3" x14ac:dyDescent="0.25">
      <c r="A55" s="4" t="str">
        <f>IF(ISNUMBER(B55),B55*10+COUNTIFS($B$1:B55,B55),"")</f>
        <v/>
      </c>
      <c r="B55" s="5"/>
    </row>
    <row r="56" spans="1:3" x14ac:dyDescent="0.25">
      <c r="A56" s="4" t="str">
        <f>IF(ISNUMBER(B56),B56*10+COUNTIFS($B$1:B56,B56),"")</f>
        <v/>
      </c>
      <c r="B56" s="5"/>
    </row>
    <row r="57" spans="1:3" x14ac:dyDescent="0.25">
      <c r="A57" s="4" t="str">
        <f>IF(ISNUMBER(B57),B57*10+COUNTIFS($B$1:B57,B57),"")</f>
        <v/>
      </c>
      <c r="B57" s="5"/>
    </row>
    <row r="58" spans="1:3" x14ac:dyDescent="0.25">
      <c r="A58" s="4" t="str">
        <f>IF(ISNUMBER(B58),B58*10+COUNTIFS($B$1:B58,B58),"")</f>
        <v/>
      </c>
      <c r="B58" s="5"/>
    </row>
    <row r="59" spans="1:3" x14ac:dyDescent="0.25">
      <c r="A59" s="4" t="str">
        <f>IF(ISNUMBER(B59),B59*10+COUNTIFS($B$1:B59,B59),"")</f>
        <v/>
      </c>
      <c r="B59" s="5"/>
    </row>
    <row r="60" spans="1:3" x14ac:dyDescent="0.25">
      <c r="A60" s="4" t="str">
        <f>IF(ISNUMBER(B60),B60*10+COUNTIFS($B$1:B60,B60),"")</f>
        <v/>
      </c>
      <c r="B60" s="5"/>
    </row>
    <row r="61" spans="1:3" x14ac:dyDescent="0.25">
      <c r="A61" s="4" t="str">
        <f>IF(ISNUMBER(B61),B61*10+COUNTIFS($B$1:B61,B61),"")</f>
        <v/>
      </c>
      <c r="B61" s="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</cols>
  <sheetData>
    <row r="1" spans="1:2" s="1" customFormat="1" x14ac:dyDescent="0.25">
      <c r="A1" s="1" t="s">
        <v>27</v>
      </c>
      <c r="B1" s="1" t="s">
        <v>28</v>
      </c>
    </row>
    <row r="2" spans="1:2" x14ac:dyDescent="0.25">
      <c r="A2" t="s">
        <v>29</v>
      </c>
      <c r="B2" s="5">
        <v>46327</v>
      </c>
    </row>
    <row r="3" spans="1:2" x14ac:dyDescent="0.25">
      <c r="A3" t="s">
        <v>30</v>
      </c>
      <c r="B3" s="5">
        <f>DATE(YEAR(B2),MONTH(B2),1)</f>
        <v>46327</v>
      </c>
    </row>
    <row r="4" spans="1:2" x14ac:dyDescent="0.25">
      <c r="A4" t="s">
        <v>31</v>
      </c>
      <c r="B4" s="5">
        <f>B3-WEEKDAY(B3)+1</f>
        <v>46327</v>
      </c>
    </row>
    <row r="5" spans="1:2" x14ac:dyDescent="0.25">
      <c r="A5" t="s">
        <v>32</v>
      </c>
      <c r="B5" s="4">
        <f>COUNTIFS(Events!B2:B61,"&gt;="&amp;B3,Events!B2:B61,"&lt;="&amp;EOMONTH(B3,0))</f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Calendar</vt:lpstr>
      <vt:lpstr>Events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Monthly Calendar</dc:title>
  <dc:subject/>
  <dc:description/>
  <cp:keywords/>
  <cp:category/>
  <cp:lastModifiedBy>Unknown</cp:lastModifiedBy>
  <dcterms:created xsi:type="dcterms:W3CDTF">2026-10-18T23:17:14Z</dcterms:created>
  <dcterms:modified xsi:type="dcterms:W3CDTF">2026-10-18T23:17:14Z</dcterms:modified>
</cp:coreProperties>
</file>