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s" state="visible" r:id="rId4"/>
    <sheet sheetId="2" name="Categories" state="visible" r:id="rId5"/>
  </sheets>
  <calcPr calcId="171027"/>
</workbook>
</file>

<file path=xl/sharedStrings.xml><?xml version="1.0" encoding="utf-8"?>
<sst xmlns="http://schemas.openxmlformats.org/spreadsheetml/2006/main" count="68" uniqueCount="40">
  <si>
    <t>Date</t>
  </si>
  <si>
    <t>Description</t>
  </si>
  <si>
    <t>Category</t>
  </si>
  <si>
    <t>Paid with</t>
  </si>
  <si>
    <t>Amount</t>
  </si>
  <si>
    <t>Costco run</t>
  </si>
  <si>
    <t>Groceries</t>
  </si>
  <si>
    <t>Credit card</t>
  </si>
  <si>
    <t>Netflix</t>
  </si>
  <si>
    <t>Subscriptions</t>
  </si>
  <si>
    <t>Electric bill</t>
  </si>
  <si>
    <t>Home and utilities</t>
  </si>
  <si>
    <t>Bank transfer</t>
  </si>
  <si>
    <t>Kroger</t>
  </si>
  <si>
    <t>Debit card</t>
  </si>
  <si>
    <t>Gas fill-up</t>
  </si>
  <si>
    <t>Gas and transport</t>
  </si>
  <si>
    <t>Chipotle lunch</t>
  </si>
  <si>
    <t>Dining out</t>
  </si>
  <si>
    <t>Pharmacy prescription</t>
  </si>
  <si>
    <t>Health</t>
  </si>
  <si>
    <t>Spotify</t>
  </si>
  <si>
    <t>Target (towels, detergent)</t>
  </si>
  <si>
    <t>Shopping</t>
  </si>
  <si>
    <t>Movie tickets</t>
  </si>
  <si>
    <t>Entertainment</t>
  </si>
  <si>
    <t>Trader Joe's</t>
  </si>
  <si>
    <t>Pizza night</t>
  </si>
  <si>
    <t>Cash</t>
  </si>
  <si>
    <t>Internet bill</t>
  </si>
  <si>
    <t>Birthday gift for Sam</t>
  </si>
  <si>
    <t>Other</t>
  </si>
  <si>
    <t>Monthly budget</t>
  </si>
  <si>
    <t>Spent</t>
  </si>
  <si>
    <t>Left</t>
  </si>
  <si>
    <t>Share of spending</t>
  </si>
  <si>
    <t>Purchases</t>
  </si>
  <si>
    <t>Month to show</t>
  </si>
  <si>
    <t>Total</t>
  </si>
  <si>
    <t>Not in a category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</si>
</sst>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 d, yyyy"/>
    <numFmt numFmtId="165" formatCode="&quot;$&quot;#,##0.00"/>
    <numFmt numFmtId="166" formatCode="mmmm yyyy"/>
    <numFmt numFmtId="167" formatCode="0.0%"/>
    <numFmt numFmtId="168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20" customWidth="1"/>
    <col min="4" max="4" width="15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46293</v>
      </c>
      <c r="B2" t="s">
        <v>5</v>
      </c>
      <c r="C2" t="s">
        <v>6</v>
      </c>
      <c r="D2" t="s">
        <v>7</v>
      </c>
      <c r="E2" s="3">
        <v>186.4</v>
      </c>
    </row>
    <row r="3" spans="1:5" x14ac:dyDescent="0.25">
      <c r="A3" s="2">
        <v>46295</v>
      </c>
      <c r="B3" t="s">
        <v>8</v>
      </c>
      <c r="C3" t="s">
        <v>9</v>
      </c>
      <c r="D3" t="s">
        <v>7</v>
      </c>
      <c r="E3" s="3">
        <v>15.49</v>
      </c>
    </row>
    <row r="4" spans="1:5" x14ac:dyDescent="0.25">
      <c r="A4" s="2">
        <v>46296</v>
      </c>
      <c r="B4" t="s">
        <v>10</v>
      </c>
      <c r="C4" t="s">
        <v>11</v>
      </c>
      <c r="D4" t="s">
        <v>12</v>
      </c>
      <c r="E4" s="3">
        <v>92.17</v>
      </c>
    </row>
    <row r="5" spans="1:5" x14ac:dyDescent="0.25">
      <c r="A5" s="2">
        <v>46297</v>
      </c>
      <c r="B5" t="s">
        <v>13</v>
      </c>
      <c r="C5" t="s">
        <v>6</v>
      </c>
      <c r="D5" t="s">
        <v>14</v>
      </c>
      <c r="E5" s="3">
        <v>74.32</v>
      </c>
    </row>
    <row r="6" spans="1:5" x14ac:dyDescent="0.25">
      <c r="A6" s="2">
        <v>46298</v>
      </c>
      <c r="B6" t="s">
        <v>15</v>
      </c>
      <c r="C6" t="s">
        <v>16</v>
      </c>
      <c r="D6" t="s">
        <v>7</v>
      </c>
      <c r="E6" s="3">
        <v>41.8</v>
      </c>
    </row>
    <row r="7" spans="1:5" x14ac:dyDescent="0.25">
      <c r="A7" s="2">
        <v>46299</v>
      </c>
      <c r="B7" t="s">
        <v>17</v>
      </c>
      <c r="C7" t="s">
        <v>18</v>
      </c>
      <c r="D7" t="s">
        <v>7</v>
      </c>
      <c r="E7" s="3">
        <v>23.65</v>
      </c>
    </row>
    <row r="8" spans="1:5" x14ac:dyDescent="0.25">
      <c r="A8" s="2">
        <v>46301</v>
      </c>
      <c r="B8" t="s">
        <v>19</v>
      </c>
      <c r="C8" t="s">
        <v>20</v>
      </c>
      <c r="D8" t="s">
        <v>14</v>
      </c>
      <c r="E8" s="3">
        <v>12</v>
      </c>
    </row>
    <row r="9" spans="1:5" x14ac:dyDescent="0.25">
      <c r="A9" s="2">
        <v>46303</v>
      </c>
      <c r="B9" t="s">
        <v>21</v>
      </c>
      <c r="C9" t="s">
        <v>9</v>
      </c>
      <c r="D9" t="s">
        <v>7</v>
      </c>
      <c r="E9" s="3">
        <v>11.99</v>
      </c>
    </row>
    <row r="10" spans="1:5" x14ac:dyDescent="0.25">
      <c r="A10" s="2">
        <v>46304</v>
      </c>
      <c r="B10" t="s">
        <v>22</v>
      </c>
      <c r="C10" t="s">
        <v>23</v>
      </c>
      <c r="D10" t="s">
        <v>7</v>
      </c>
      <c r="E10" s="3">
        <v>48.27</v>
      </c>
    </row>
    <row r="11" spans="1:5" x14ac:dyDescent="0.25">
      <c r="A11" s="2">
        <v>46305</v>
      </c>
      <c r="B11" t="s">
        <v>24</v>
      </c>
      <c r="C11" t="s">
        <v>25</v>
      </c>
      <c r="D11" t="s">
        <v>7</v>
      </c>
      <c r="E11" s="3">
        <v>31.5</v>
      </c>
    </row>
    <row r="12" spans="1:5" x14ac:dyDescent="0.25">
      <c r="A12" s="2">
        <v>46306</v>
      </c>
      <c r="B12" t="s">
        <v>26</v>
      </c>
      <c r="C12" t="s">
        <v>6</v>
      </c>
      <c r="D12" t="s">
        <v>14</v>
      </c>
      <c r="E12" s="3">
        <v>58.9</v>
      </c>
    </row>
    <row r="13" spans="1:5" x14ac:dyDescent="0.25">
      <c r="A13" s="2">
        <v>46308</v>
      </c>
      <c r="B13" t="s">
        <v>27</v>
      </c>
      <c r="C13" t="s">
        <v>18</v>
      </c>
      <c r="D13" t="s">
        <v>28</v>
      </c>
      <c r="E13" s="3">
        <v>36</v>
      </c>
    </row>
    <row r="14" spans="1:5" x14ac:dyDescent="0.25">
      <c r="A14" s="2">
        <v>46309</v>
      </c>
      <c r="B14" t="s">
        <v>15</v>
      </c>
      <c r="C14" t="s">
        <v>16</v>
      </c>
      <c r="D14" t="s">
        <v>7</v>
      </c>
      <c r="E14" s="3">
        <v>44.15</v>
      </c>
    </row>
    <row r="15" spans="1:5" x14ac:dyDescent="0.25">
      <c r="A15" s="2">
        <v>46310</v>
      </c>
      <c r="B15" t="s">
        <v>29</v>
      </c>
      <c r="C15" t="s">
        <v>11</v>
      </c>
      <c r="D15" t="s">
        <v>12</v>
      </c>
      <c r="E15" s="3">
        <v>65</v>
      </c>
    </row>
    <row r="16" spans="1:5" x14ac:dyDescent="0.25">
      <c r="A16" s="2">
        <v>46311</v>
      </c>
      <c r="B16" t="s">
        <v>30</v>
      </c>
      <c r="C16" t="s">
        <v>31</v>
      </c>
      <c r="D16" t="s">
        <v>14</v>
      </c>
      <c r="E16" s="3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13" customWidth="1"/>
    <col min="5" max="5" width="18" customWidth="1"/>
    <col min="6" max="6" width="11" customWidth="1"/>
  </cols>
  <sheetData>
    <row r="1" spans="1:6" s="1" customFormat="1" x14ac:dyDescent="0.25">
      <c r="A1" s="1" t="s">
        <v>2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</row>
    <row r="2" spans="1:6" x14ac:dyDescent="0.25">
      <c r="A2" t="s">
        <v>37</v>
      </c>
      <c r="B2" s="4">
        <f>DATE(2026,10,1)</f>
        <v>46296</v>
      </c>
      <c r="C2" s="3"/>
      <c r="D2" s="3"/>
      <c r="E2" s="5"/>
      <c r="F2" s="6"/>
    </row>
    <row r="3" spans="1:6" x14ac:dyDescent="0.25">
      <c r="A3" t="s">
        <v>6</v>
      </c>
      <c r="B3" s="3">
        <v>500</v>
      </c>
      <c r="C3" s="3">
        <f>SUMIFS(Expenses!E:E,Expenses!C:C,A3,Expenses!A:A,"&gt;="&amp;$B$2,Expenses!A:A,"&lt;="&amp;EOMONTH($B$2,0))</f>
        <v>133.22</v>
      </c>
      <c r="D3" s="3">
        <f>B3-C3</f>
        <v>366.78</v>
      </c>
      <c r="E3" s="5">
        <f>IF($C$12=0,0,C3/$C$12)</f>
        <v>0.22978870202673565</v>
      </c>
      <c r="F3" s="6">
        <f>COUNTIFS(Expenses!C:C,A3,Expenses!A:A,"&gt;="&amp;$B$2,Expenses!A:A,"&lt;="&amp;EOMONTH($B$2,0))</f>
        <v>2</v>
      </c>
    </row>
    <row r="4" spans="1:6" x14ac:dyDescent="0.25">
      <c r="A4" t="s">
        <v>18</v>
      </c>
      <c r="B4" s="3">
        <v>150</v>
      </c>
      <c r="C4" s="3">
        <f>SUMIFS(Expenses!E:E,Expenses!C:C,A4,Expenses!A:A,"&gt;="&amp;$B$2,Expenses!A:A,"&lt;="&amp;EOMONTH($B$2,0))</f>
        <v>59.65</v>
      </c>
      <c r="D4" s="3">
        <f>B4-C4</f>
        <v>90.35</v>
      </c>
      <c r="E4" s="5">
        <f>IF($C$12=0,0,C4/$C$12)</f>
        <v>0.10288917636912462</v>
      </c>
      <c r="F4" s="6">
        <f>COUNTIFS(Expenses!C:C,A4,Expenses!A:A,"&gt;="&amp;$B$2,Expenses!A:A,"&lt;="&amp;EOMONTH($B$2,0))</f>
        <v>2</v>
      </c>
    </row>
    <row r="5" spans="1:6" x14ac:dyDescent="0.25">
      <c r="A5" t="s">
        <v>16</v>
      </c>
      <c r="B5" s="3">
        <v>180</v>
      </c>
      <c r="C5" s="3">
        <f>SUMIFS(Expenses!E:E,Expenses!C:C,A5,Expenses!A:A,"&gt;="&amp;$B$2,Expenses!A:A,"&lt;="&amp;EOMONTH($B$2,0))</f>
        <v>85.94999999999999</v>
      </c>
      <c r="D5" s="3">
        <f>B5-C5</f>
        <v>94.05000000000001</v>
      </c>
      <c r="E5" s="5">
        <f>IF($C$12=0,0,C5/$C$12)</f>
        <v>0.1482535575679172</v>
      </c>
      <c r="F5" s="6">
        <f>COUNTIFS(Expenses!C:C,A5,Expenses!A:A,"&gt;="&amp;$B$2,Expenses!A:A,"&lt;="&amp;EOMONTH($B$2,0))</f>
        <v>2</v>
      </c>
    </row>
    <row r="6" spans="1:6" x14ac:dyDescent="0.25">
      <c r="A6" t="s">
        <v>11</v>
      </c>
      <c r="B6" s="3">
        <v>250</v>
      </c>
      <c r="C6" s="3">
        <f>SUMIFS(Expenses!E:E,Expenses!C:C,A6,Expenses!A:A,"&gt;="&amp;$B$2,Expenses!A:A,"&lt;="&amp;EOMONTH($B$2,0))</f>
        <v>157.17000000000002</v>
      </c>
      <c r="D6" s="3">
        <f>B6-C6</f>
        <v>92.82999999999998</v>
      </c>
      <c r="E6" s="5">
        <f>IF($C$12=0,0,C6/$C$12)</f>
        <v>0.2710996119016818</v>
      </c>
      <c r="F6" s="6">
        <f>COUNTIFS(Expenses!C:C,A6,Expenses!A:A,"&gt;="&amp;$B$2,Expenses!A:A,"&lt;="&amp;EOMONTH($B$2,0))</f>
        <v>2</v>
      </c>
    </row>
    <row r="7" spans="1:6" x14ac:dyDescent="0.25">
      <c r="A7" t="s">
        <v>20</v>
      </c>
      <c r="B7" s="3">
        <v>60</v>
      </c>
      <c r="C7" s="3">
        <f>SUMIFS(Expenses!E:E,Expenses!C:C,A7,Expenses!A:A,"&gt;="&amp;$B$2,Expenses!A:A,"&lt;="&amp;EOMONTH($B$2,0))</f>
        <v>12</v>
      </c>
      <c r="D7" s="3">
        <f>B7-C7</f>
        <v>48</v>
      </c>
      <c r="E7" s="5">
        <f>IF($C$12=0,0,C7/$C$12)</f>
        <v>0.02069857697283312</v>
      </c>
      <c r="F7" s="6">
        <f>COUNTIFS(Expenses!C:C,A7,Expenses!A:A,"&gt;="&amp;$B$2,Expenses!A:A,"&lt;="&amp;EOMONTH($B$2,0))</f>
        <v>1</v>
      </c>
    </row>
    <row r="8" spans="1:6" x14ac:dyDescent="0.25">
      <c r="A8" t="s">
        <v>23</v>
      </c>
      <c r="B8" s="3">
        <v>120</v>
      </c>
      <c r="C8" s="3">
        <f>SUMIFS(Expenses!E:E,Expenses!C:C,A8,Expenses!A:A,"&gt;="&amp;$B$2,Expenses!A:A,"&lt;="&amp;EOMONTH($B$2,0))</f>
        <v>48.27</v>
      </c>
      <c r="D8" s="3">
        <f>B8-C8</f>
        <v>71.72999999999999</v>
      </c>
      <c r="E8" s="5">
        <f>IF($C$12=0,0,C8/$C$12)</f>
        <v>0.08326002587322122</v>
      </c>
      <c r="F8" s="6">
        <f>COUNTIFS(Expenses!C:C,A8,Expenses!A:A,"&gt;="&amp;$B$2,Expenses!A:A,"&lt;="&amp;EOMONTH($B$2,0))</f>
        <v>1</v>
      </c>
    </row>
    <row r="9" spans="1:6" x14ac:dyDescent="0.25">
      <c r="A9" t="s">
        <v>25</v>
      </c>
      <c r="B9" s="3">
        <v>80</v>
      </c>
      <c r="C9" s="3">
        <f>SUMIFS(Expenses!E:E,Expenses!C:C,A9,Expenses!A:A,"&gt;="&amp;$B$2,Expenses!A:A,"&lt;="&amp;EOMONTH($B$2,0))</f>
        <v>31.5</v>
      </c>
      <c r="D9" s="3">
        <f>B9-C9</f>
        <v>48.5</v>
      </c>
      <c r="E9" s="5">
        <f>IF($C$12=0,0,C9/$C$12)</f>
        <v>0.054333764553686936</v>
      </c>
      <c r="F9" s="6">
        <f>COUNTIFS(Expenses!C:C,A9,Expenses!A:A,"&gt;="&amp;$B$2,Expenses!A:A,"&lt;="&amp;EOMONTH($B$2,0))</f>
        <v>1</v>
      </c>
    </row>
    <row r="10" spans="1:6" x14ac:dyDescent="0.25">
      <c r="A10" t="s">
        <v>9</v>
      </c>
      <c r="B10" s="3">
        <v>45</v>
      </c>
      <c r="C10" s="3">
        <f>SUMIFS(Expenses!E:E,Expenses!C:C,A10,Expenses!A:A,"&gt;="&amp;$B$2,Expenses!A:A,"&lt;="&amp;EOMONTH($B$2,0))</f>
        <v>11.99</v>
      </c>
      <c r="D10" s="3">
        <f>B10-C10</f>
        <v>33.01</v>
      </c>
      <c r="E10" s="5">
        <f>IF($C$12=0,0,C10/$C$12)</f>
        <v>0.020681328158689092</v>
      </c>
      <c r="F10" s="6">
        <f>COUNTIFS(Expenses!C:C,A10,Expenses!A:A,"&gt;="&amp;$B$2,Expenses!A:A,"&lt;="&amp;EOMONTH($B$2,0))</f>
        <v>1</v>
      </c>
    </row>
    <row r="11" spans="1:6" x14ac:dyDescent="0.25">
      <c r="A11" t="s">
        <v>31</v>
      </c>
      <c r="B11" s="3">
        <v>75</v>
      </c>
      <c r="C11" s="3">
        <f>SUMIFS(Expenses!E:E,Expenses!C:C,A11,Expenses!A:A,"&gt;="&amp;$B$2,Expenses!A:A,"&lt;="&amp;EOMONTH($B$2,0))</f>
        <v>40</v>
      </c>
      <c r="D11" s="3">
        <f>B11-C11</f>
        <v>35</v>
      </c>
      <c r="E11" s="5">
        <f>IF($C$12=0,0,C11/$C$12)</f>
        <v>0.06899525657611039</v>
      </c>
      <c r="F11" s="6">
        <f>COUNTIFS(Expenses!C:C,A11,Expenses!A:A,"&gt;="&amp;$B$2,Expenses!A:A,"&lt;="&amp;EOMONTH($B$2,0))</f>
        <v>1</v>
      </c>
    </row>
    <row r="12" spans="1:6" x14ac:dyDescent="0.25">
      <c r="A12" t="s">
        <v>38</v>
      </c>
      <c r="B12" s="3">
        <f>SUM(B3:B11)</f>
        <v>1460</v>
      </c>
      <c r="C12" s="3">
        <f>SUM(C3:C11)</f>
        <v>579.75</v>
      </c>
      <c r="D12" s="3">
        <f>SUM(D3:D11)</f>
        <v>880.25</v>
      </c>
      <c r="E12" s="5">
        <f>SUM(E3:E11)</f>
        <v>1</v>
      </c>
      <c r="F12" s="6">
        <f>SUM(F3:F11)</f>
        <v>13</v>
      </c>
    </row>
    <row r="13" spans="1:6" x14ac:dyDescent="0.25">
      <c r="A13" t="s">
        <v>39</v>
      </c>
      <c r="B13" s="3"/>
      <c r="C13" s="3">
        <f>SUMIFS(Expenses!E:E,Expenses!A:A,"&gt;="&amp;$B$2,Expenses!A:A,"&lt;="&amp;EOMONTH($B$2,0))-C12</f>
        <v>0</v>
      </c>
      <c r="D13" s="3"/>
      <c r="E13" s="5"/>
      <c r="F13" s="6">
        <f>COUNTIFS(Expenses!A:A,"&gt;="&amp;$B$2,Expenses!A:A,"&lt;="&amp;EOMONTH($B$2,0))-F12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Expenses</vt:lpstr>
      <vt:lpstr>Categories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Expense Tracker</dc:title>
  <dc:subject/>
  <dc:description/>
  <cp:keywords/>
  <cp:category/>
  <cp:lastModifiedBy>Unknown</cp:lastModifiedBy>
  <dcterms:created xsi:type="dcterms:W3CDTF">2026-10-18T23:17:24Z</dcterms:created>
  <dcterms:modified xsi:type="dcterms:W3CDTF">2026-10-18T23:17:24Z</dcterms:modified>
</cp:coreProperties>
</file>