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s" state="visible" r:id="rId4"/>
    <sheet sheetId="2" name="Stock Move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<sst xmlns="http://schemas.openxmlformats.org/spreadsheetml/2006/main" count="135" uniqueCount="78">
  <si>
    <t>SKU</t>
  </si>
  <si>
    <t>Item</t>
  </si>
  <si>
    <t>Category</t>
  </si>
  <si>
    <t>Location</t>
  </si>
  <si>
    <t>Starting qty</t>
  </si>
  <si>
    <t>Received</t>
  </si>
  <si>
    <t>Used or sold</t>
  </si>
  <si>
    <t>In stock</t>
  </si>
  <si>
    <t>Reorder at</t>
  </si>
  <si>
    <t>Reorder?</t>
  </si>
  <si>
    <t>Unit cost</t>
  </si>
  <si>
    <t>Stock value</t>
  </si>
  <si>
    <t>Supplier</t>
  </si>
  <si>
    <t>CND-001</t>
  </si>
  <si>
    <t>Lavender candle, 8 oz</t>
  </si>
  <si>
    <t>Candles</t>
  </si>
  <si>
    <t>Shelf A1</t>
  </si>
  <si>
    <t>Made in-house</t>
  </si>
  <si>
    <t>CND-002</t>
  </si>
  <si>
    <t>Cedar and smoke candle, 8 oz</t>
  </si>
  <si>
    <t>CND-003</t>
  </si>
  <si>
    <t>Vanilla bean candle, 4 oz</t>
  </si>
  <si>
    <t>Shelf A2</t>
  </si>
  <si>
    <t>SOP-001</t>
  </si>
  <si>
    <t>Oatmeal honey soap bar</t>
  </si>
  <si>
    <t>Soap</t>
  </si>
  <si>
    <t>Shelf B1</t>
  </si>
  <si>
    <t>SOP-002</t>
  </si>
  <si>
    <t>Peppermint soap bar</t>
  </si>
  <si>
    <t>SOP-003</t>
  </si>
  <si>
    <t>Charcoal soap bar</t>
  </si>
  <si>
    <t>Shelf B2</t>
  </si>
  <si>
    <t>SUP-001</t>
  </si>
  <si>
    <t>Soy wax (lb)</t>
  </si>
  <si>
    <t>Supplies</t>
  </si>
  <si>
    <t>Bin 1</t>
  </si>
  <si>
    <t>Wax and wick supplier</t>
  </si>
  <si>
    <t>SUP-002</t>
  </si>
  <si>
    <t>Cotton wicks</t>
  </si>
  <si>
    <t>Bin 2</t>
  </si>
  <si>
    <t>SUP-003</t>
  </si>
  <si>
    <t>Lavender fragrance oil, 16 oz</t>
  </si>
  <si>
    <t>Bin 3</t>
  </si>
  <si>
    <t>Fragrance supplier</t>
  </si>
  <si>
    <t>SUP-004</t>
  </si>
  <si>
    <t>Glass jars, 8 oz</t>
  </si>
  <si>
    <t>Bin 4</t>
  </si>
  <si>
    <t>Packaging wholesaler</t>
  </si>
  <si>
    <t>SUP-005</t>
  </si>
  <si>
    <t>Melt and pour soap base, 2 lb</t>
  </si>
  <si>
    <t>Bin 5</t>
  </si>
  <si>
    <t>Soap supplier</t>
  </si>
  <si>
    <t>PKG-001</t>
  </si>
  <si>
    <t>Kraft gift boxes</t>
  </si>
  <si>
    <t>Packaging</t>
  </si>
  <si>
    <t>Drawer 1</t>
  </si>
  <si>
    <t>PKG-002</t>
  </si>
  <si>
    <t>Product labels, roll of 250</t>
  </si>
  <si>
    <t>Print shop</t>
  </si>
  <si>
    <t>PKG-003</t>
  </si>
  <si>
    <t>Padded mailers</t>
  </si>
  <si>
    <t>Drawer 2</t>
  </si>
  <si>
    <t>Date</t>
  </si>
  <si>
    <t>In</t>
  </si>
  <si>
    <t>Out</t>
  </si>
  <si>
    <t>Note</t>
  </si>
  <si>
    <t>Farmers market</t>
  </si>
  <si>
    <t>Online orders</t>
  </si>
  <si>
    <t>Wax delivery</t>
  </si>
  <si>
    <t>Poured a batch</t>
  </si>
  <si>
    <t>Used for lavender batch</t>
  </si>
  <si>
    <t>Craft fair</t>
  </si>
  <si>
    <t>Gift boxes for the fair</t>
  </si>
  <si>
    <t>Roll used up</t>
  </si>
  <si>
    <t>Items</t>
  </si>
  <si>
    <t>Units in stock</t>
  </si>
  <si>
    <t>To reorder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</si>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</sst>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12" customWidth="1"/>
    <col min="4" max="4" width="11" customWidth="1"/>
    <col min="5" max="5" width="12" customWidth="1"/>
    <col min="6" max="6" width="10" customWidth="1"/>
    <col min="7" max="7" width="12" customWidth="1"/>
    <col min="8" max="8" width="10" customWidth="1"/>
    <col min="9" max="9" width="11" customWidth="1"/>
    <col min="10" max="10" width="10" customWidth="1"/>
    <col min="11" max="11" width="11" customWidth="1"/>
    <col min="12" max="12" width="12" customWidth="1"/>
    <col min="13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s="2">
        <v>24</v>
      </c>
      <c r="F2" s="2">
        <f>SUMIF('Stock Moves'!$B$2:$B$1000,A2,'Stock Moves'!$D$2:$D$1000)</f>
        <v>12</v>
      </c>
      <c r="G2" s="2">
        <f>SUMIF('Stock Moves'!$B$2:$B$1000,A2,'Stock Moves'!$E$2:$E$1000)</f>
        <v>10</v>
      </c>
      <c r="H2" s="2">
        <f>E2+F2-G2</f>
        <v>26</v>
      </c>
      <c r="I2" s="2">
        <v>10</v>
      </c>
      <c r="J2" t="str">
        <f>IF(H2&lt;=I2,"Reorder","OK")</f>
        <v>OK</v>
      </c>
      <c r="K2" s="3">
        <v>6.5</v>
      </c>
      <c r="L2" s="3">
        <f>H2*K2</f>
        <v>169</v>
      </c>
      <c r="M2" t="s">
        <v>17</v>
      </c>
    </row>
    <row r="3" spans="1:13" x14ac:dyDescent="0.25">
      <c r="A3" t="s">
        <v>18</v>
      </c>
      <c r="B3" t="s">
        <v>19</v>
      </c>
      <c r="C3" t="s">
        <v>15</v>
      </c>
      <c r="D3" t="s">
        <v>16</v>
      </c>
      <c r="E3" s="2">
        <v>18</v>
      </c>
      <c r="F3" s="2">
        <f>SUMIF('Stock Moves'!$B$2:$B$1000,A3,'Stock Moves'!$D$2:$D$1000)</f>
        <v>0</v>
      </c>
      <c r="G3" s="2">
        <f>SUMIF('Stock Moves'!$B$2:$B$1000,A3,'Stock Moves'!$E$2:$E$1000)</f>
        <v>9</v>
      </c>
      <c r="H3" s="2">
        <f>E3+F3-G3</f>
        <v>9</v>
      </c>
      <c r="I3" s="2">
        <v>10</v>
      </c>
      <c r="J3" t="str">
        <f>IF(H3&lt;=I3,"Reorder","OK")</f>
        <v>Reorder</v>
      </c>
      <c r="K3" s="3">
        <v>6.5</v>
      </c>
      <c r="L3" s="3">
        <f>H3*K3</f>
        <v>58.5</v>
      </c>
      <c r="M3" t="s">
        <v>17</v>
      </c>
    </row>
    <row r="4" spans="1:13" x14ac:dyDescent="0.25">
      <c r="A4" t="s">
        <v>20</v>
      </c>
      <c r="B4" t="s">
        <v>21</v>
      </c>
      <c r="C4" t="s">
        <v>15</v>
      </c>
      <c r="D4" t="s">
        <v>22</v>
      </c>
      <c r="E4" s="2">
        <v>30</v>
      </c>
      <c r="F4" s="2">
        <f>SUMIF('Stock Moves'!$B$2:$B$1000,A4,'Stock Moves'!$D$2:$D$1000)</f>
        <v>0</v>
      </c>
      <c r="G4" s="2">
        <f>SUMIF('Stock Moves'!$B$2:$B$1000,A4,'Stock Moves'!$E$2:$E$1000)</f>
        <v>11</v>
      </c>
      <c r="H4" s="2">
        <f>E4+F4-G4</f>
        <v>19</v>
      </c>
      <c r="I4" s="2">
        <v>12</v>
      </c>
      <c r="J4" t="str">
        <f>IF(H4&lt;=I4,"Reorder","OK")</f>
        <v>OK</v>
      </c>
      <c r="K4" s="3">
        <v>3.75</v>
      </c>
      <c r="L4" s="3">
        <f>H4*K4</f>
        <v>71.25</v>
      </c>
      <c r="M4" t="s">
        <v>17</v>
      </c>
    </row>
    <row r="5" spans="1:13" x14ac:dyDescent="0.25">
      <c r="A5" t="s">
        <v>23</v>
      </c>
      <c r="B5" t="s">
        <v>24</v>
      </c>
      <c r="C5" t="s">
        <v>25</v>
      </c>
      <c r="D5" t="s">
        <v>26</v>
      </c>
      <c r="E5" s="2">
        <v>40</v>
      </c>
      <c r="F5" s="2">
        <f>SUMIF('Stock Moves'!$B$2:$B$1000,A5,'Stock Moves'!$D$2:$D$1000)</f>
        <v>0</v>
      </c>
      <c r="G5" s="2">
        <f>SUMIF('Stock Moves'!$B$2:$B$1000,A5,'Stock Moves'!$E$2:$E$1000)</f>
        <v>9</v>
      </c>
      <c r="H5" s="2">
        <f>E5+F5-G5</f>
        <v>31</v>
      </c>
      <c r="I5" s="2">
        <v>15</v>
      </c>
      <c r="J5" t="str">
        <f>IF(H5&lt;=I5,"Reorder","OK")</f>
        <v>OK</v>
      </c>
      <c r="K5" s="3">
        <v>2.1</v>
      </c>
      <c r="L5" s="3">
        <f>H5*K5</f>
        <v>65.10000000000001</v>
      </c>
      <c r="M5" t="s">
        <v>17</v>
      </c>
    </row>
    <row r="6" spans="1:13" x14ac:dyDescent="0.25">
      <c r="A6" t="s">
        <v>27</v>
      </c>
      <c r="B6" t="s">
        <v>28</v>
      </c>
      <c r="C6" t="s">
        <v>25</v>
      </c>
      <c r="D6" t="s">
        <v>26</v>
      </c>
      <c r="E6" s="2">
        <v>35</v>
      </c>
      <c r="F6" s="2">
        <f>SUMIF('Stock Moves'!$B$2:$B$1000,A6,'Stock Moves'!$D$2:$D$1000)</f>
        <v>0</v>
      </c>
      <c r="G6" s="2">
        <f>SUMIF('Stock Moves'!$B$2:$B$1000,A6,'Stock Moves'!$E$2:$E$1000)</f>
        <v>7</v>
      </c>
      <c r="H6" s="2">
        <f>E6+F6-G6</f>
        <v>28</v>
      </c>
      <c r="I6" s="2">
        <v>15</v>
      </c>
      <c r="J6" t="str">
        <f>IF(H6&lt;=I6,"Reorder","OK")</f>
        <v>OK</v>
      </c>
      <c r="K6" s="3">
        <v>2.1</v>
      </c>
      <c r="L6" s="3">
        <f>H6*K6</f>
        <v>58.800000000000004</v>
      </c>
      <c r="M6" t="s">
        <v>17</v>
      </c>
    </row>
    <row r="7" spans="1:13" x14ac:dyDescent="0.25">
      <c r="A7" t="s">
        <v>29</v>
      </c>
      <c r="B7" t="s">
        <v>30</v>
      </c>
      <c r="C7" t="s">
        <v>25</v>
      </c>
      <c r="D7" t="s">
        <v>31</v>
      </c>
      <c r="E7" s="2">
        <v>12</v>
      </c>
      <c r="F7" s="2">
        <f>SUMIF('Stock Moves'!$B$2:$B$1000,A7,'Stock Moves'!$D$2:$D$1000)</f>
        <v>0</v>
      </c>
      <c r="G7" s="2">
        <f>SUMIF('Stock Moves'!$B$2:$B$1000,A7,'Stock Moves'!$E$2:$E$1000)</f>
        <v>3</v>
      </c>
      <c r="H7" s="2">
        <f>E7+F7-G7</f>
        <v>9</v>
      </c>
      <c r="I7" s="2">
        <v>10</v>
      </c>
      <c r="J7" t="str">
        <f>IF(H7&lt;=I7,"Reorder","OK")</f>
        <v>Reorder</v>
      </c>
      <c r="K7" s="3">
        <v>2.4</v>
      </c>
      <c r="L7" s="3">
        <f>H7*K7</f>
        <v>21.599999999999998</v>
      </c>
      <c r="M7" t="s">
        <v>17</v>
      </c>
    </row>
    <row r="8" spans="1:13" x14ac:dyDescent="0.25">
      <c r="A8" t="s">
        <v>32</v>
      </c>
      <c r="B8" t="s">
        <v>33</v>
      </c>
      <c r="C8" t="s">
        <v>34</v>
      </c>
      <c r="D8" t="s">
        <v>35</v>
      </c>
      <c r="E8" s="2">
        <v>50</v>
      </c>
      <c r="F8" s="2">
        <f>SUMIF('Stock Moves'!$B$2:$B$1000,A8,'Stock Moves'!$D$2:$D$1000)</f>
        <v>25</v>
      </c>
      <c r="G8" s="2">
        <f>SUMIF('Stock Moves'!$B$2:$B$1000,A8,'Stock Moves'!$E$2:$E$1000)</f>
        <v>8</v>
      </c>
      <c r="H8" s="2">
        <f>E8+F8-G8</f>
        <v>67</v>
      </c>
      <c r="I8" s="2">
        <v>20</v>
      </c>
      <c r="J8" t="str">
        <f>IF(H8&lt;=I8,"Reorder","OK")</f>
        <v>OK</v>
      </c>
      <c r="K8" s="3">
        <v>2.2</v>
      </c>
      <c r="L8" s="3">
        <f>H8*K8</f>
        <v>147.4</v>
      </c>
      <c r="M8" t="s">
        <v>36</v>
      </c>
    </row>
    <row r="9" spans="1:13" x14ac:dyDescent="0.25">
      <c r="A9" t="s">
        <v>37</v>
      </c>
      <c r="B9" t="s">
        <v>38</v>
      </c>
      <c r="C9" t="s">
        <v>34</v>
      </c>
      <c r="D9" t="s">
        <v>39</v>
      </c>
      <c r="E9" s="2">
        <v>150</v>
      </c>
      <c r="F9" s="2">
        <f>SUMIF('Stock Moves'!$B$2:$B$1000,A9,'Stock Moves'!$D$2:$D$1000)</f>
        <v>0</v>
      </c>
      <c r="G9" s="2">
        <f>SUMIF('Stock Moves'!$B$2:$B$1000,A9,'Stock Moves'!$E$2:$E$1000)</f>
        <v>12</v>
      </c>
      <c r="H9" s="2">
        <f>E9+F9-G9</f>
        <v>138</v>
      </c>
      <c r="I9" s="2">
        <v>50</v>
      </c>
      <c r="J9" t="str">
        <f>IF(H9&lt;=I9,"Reorder","OK")</f>
        <v>OK</v>
      </c>
      <c r="K9" s="3">
        <v>0.09</v>
      </c>
      <c r="L9" s="3">
        <f>H9*K9</f>
        <v>12.42</v>
      </c>
      <c r="M9" t="s">
        <v>36</v>
      </c>
    </row>
    <row r="10" spans="1:13" x14ac:dyDescent="0.25">
      <c r="A10" t="s">
        <v>40</v>
      </c>
      <c r="B10" t="s">
        <v>41</v>
      </c>
      <c r="C10" t="s">
        <v>34</v>
      </c>
      <c r="D10" t="s">
        <v>42</v>
      </c>
      <c r="E10" s="2">
        <v>3</v>
      </c>
      <c r="F10" s="2">
        <f>SUMIF('Stock Moves'!$B$2:$B$1000,A10,'Stock Moves'!$D$2:$D$1000)</f>
        <v>0</v>
      </c>
      <c r="G10" s="2">
        <f>SUMIF('Stock Moves'!$B$2:$B$1000,A10,'Stock Moves'!$E$2:$E$1000)</f>
        <v>1</v>
      </c>
      <c r="H10" s="2">
        <f>E10+F10-G10</f>
        <v>2</v>
      </c>
      <c r="I10" s="2">
        <v>2</v>
      </c>
      <c r="J10" t="str">
        <f>IF(H10&lt;=I10,"Reorder","OK")</f>
        <v>Reorder</v>
      </c>
      <c r="K10" s="3">
        <v>24</v>
      </c>
      <c r="L10" s="3">
        <f>H10*K10</f>
        <v>48</v>
      </c>
      <c r="M10" t="s">
        <v>43</v>
      </c>
    </row>
    <row r="11" spans="1:13" x14ac:dyDescent="0.25">
      <c r="A11" t="s">
        <v>44</v>
      </c>
      <c r="B11" t="s">
        <v>45</v>
      </c>
      <c r="C11" t="s">
        <v>34</v>
      </c>
      <c r="D11" t="s">
        <v>46</v>
      </c>
      <c r="E11" s="2">
        <v>60</v>
      </c>
      <c r="F11" s="2">
        <f>SUMIF('Stock Moves'!$B$2:$B$1000,A11,'Stock Moves'!$D$2:$D$1000)</f>
        <v>0</v>
      </c>
      <c r="G11" s="2">
        <f>SUMIF('Stock Moves'!$B$2:$B$1000,A11,'Stock Moves'!$E$2:$E$1000)</f>
        <v>12</v>
      </c>
      <c r="H11" s="2">
        <f>E11+F11-G11</f>
        <v>48</v>
      </c>
      <c r="I11" s="2">
        <v>24</v>
      </c>
      <c r="J11" t="str">
        <f>IF(H11&lt;=I11,"Reorder","OK")</f>
        <v>OK</v>
      </c>
      <c r="K11" s="3">
        <v>1.15</v>
      </c>
      <c r="L11" s="3">
        <f>H11*K11</f>
        <v>55.199999999999996</v>
      </c>
      <c r="M11" t="s">
        <v>47</v>
      </c>
    </row>
    <row r="12" spans="1:13" x14ac:dyDescent="0.25">
      <c r="A12" t="s">
        <v>48</v>
      </c>
      <c r="B12" t="s">
        <v>49</v>
      </c>
      <c r="C12" t="s">
        <v>34</v>
      </c>
      <c r="D12" t="s">
        <v>50</v>
      </c>
      <c r="E12" s="2">
        <v>8</v>
      </c>
      <c r="F12" s="2">
        <f>SUMIF('Stock Moves'!$B$2:$B$1000,A12,'Stock Moves'!$D$2:$D$1000)</f>
        <v>0</v>
      </c>
      <c r="G12" s="2">
        <f>SUMIF('Stock Moves'!$B$2:$B$1000,A12,'Stock Moves'!$E$2:$E$1000)</f>
        <v>0</v>
      </c>
      <c r="H12" s="2">
        <f>E12+F12-G12</f>
        <v>8</v>
      </c>
      <c r="I12" s="2">
        <v>4</v>
      </c>
      <c r="J12" t="str">
        <f>IF(H12&lt;=I12,"Reorder","OK")</f>
        <v>OK</v>
      </c>
      <c r="K12" s="3">
        <v>11.5</v>
      </c>
      <c r="L12" s="3">
        <f>H12*K12</f>
        <v>92</v>
      </c>
      <c r="M12" t="s">
        <v>51</v>
      </c>
    </row>
    <row r="13" spans="1:13" x14ac:dyDescent="0.25">
      <c r="A13" t="s">
        <v>52</v>
      </c>
      <c r="B13" t="s">
        <v>53</v>
      </c>
      <c r="C13" t="s">
        <v>54</v>
      </c>
      <c r="D13" t="s">
        <v>55</v>
      </c>
      <c r="E13" s="2">
        <v>80</v>
      </c>
      <c r="F13" s="2">
        <f>SUMIF('Stock Moves'!$B$2:$B$1000,A13,'Stock Moves'!$D$2:$D$1000)</f>
        <v>0</v>
      </c>
      <c r="G13" s="2">
        <f>SUMIF('Stock Moves'!$B$2:$B$1000,A13,'Stock Moves'!$E$2:$E$1000)</f>
        <v>18</v>
      </c>
      <c r="H13" s="2">
        <f>E13+F13-G13</f>
        <v>62</v>
      </c>
      <c r="I13" s="2">
        <v>30</v>
      </c>
      <c r="J13" t="str">
        <f>IF(H13&lt;=I13,"Reorder","OK")</f>
        <v>OK</v>
      </c>
      <c r="K13" s="3">
        <v>0.45</v>
      </c>
      <c r="L13" s="3">
        <f>H13*K13</f>
        <v>27.900000000000002</v>
      </c>
      <c r="M13" t="s">
        <v>47</v>
      </c>
    </row>
    <row r="14" spans="1:13" x14ac:dyDescent="0.25">
      <c r="A14" t="s">
        <v>56</v>
      </c>
      <c r="B14" t="s">
        <v>57</v>
      </c>
      <c r="C14" t="s">
        <v>54</v>
      </c>
      <c r="D14" t="s">
        <v>55</v>
      </c>
      <c r="E14" s="2">
        <v>2</v>
      </c>
      <c r="F14" s="2">
        <f>SUMIF('Stock Moves'!$B$2:$B$1000,A14,'Stock Moves'!$D$2:$D$1000)</f>
        <v>0</v>
      </c>
      <c r="G14" s="2">
        <f>SUMIF('Stock Moves'!$B$2:$B$1000,A14,'Stock Moves'!$E$2:$E$1000)</f>
        <v>1</v>
      </c>
      <c r="H14" s="2">
        <f>E14+F14-G14</f>
        <v>1</v>
      </c>
      <c r="I14" s="2">
        <v>1</v>
      </c>
      <c r="J14" t="str">
        <f>IF(H14&lt;=I14,"Reorder","OK")</f>
        <v>Reorder</v>
      </c>
      <c r="K14" s="3">
        <v>18</v>
      </c>
      <c r="L14" s="3">
        <f>H14*K14</f>
        <v>18</v>
      </c>
      <c r="M14" t="s">
        <v>58</v>
      </c>
    </row>
    <row r="15" spans="1:13" x14ac:dyDescent="0.25">
      <c r="A15" t="s">
        <v>59</v>
      </c>
      <c r="B15" t="s">
        <v>60</v>
      </c>
      <c r="C15" t="s">
        <v>54</v>
      </c>
      <c r="D15" t="s">
        <v>61</v>
      </c>
      <c r="E15" s="2">
        <v>100</v>
      </c>
      <c r="F15" s="2">
        <f>SUMIF('Stock Moves'!$B$2:$B$1000,A15,'Stock Moves'!$D$2:$D$1000)</f>
        <v>0</v>
      </c>
      <c r="G15" s="2">
        <f>SUMIF('Stock Moves'!$B$2:$B$1000,A15,'Stock Moves'!$E$2:$E$1000)</f>
        <v>9</v>
      </c>
      <c r="H15" s="2">
        <f>E15+F15-G15</f>
        <v>91</v>
      </c>
      <c r="I15" s="2">
        <v>40</v>
      </c>
      <c r="J15" t="str">
        <f>IF(H15&lt;=I15,"Reorder","OK")</f>
        <v>OK</v>
      </c>
      <c r="K15" s="3">
        <v>0.32</v>
      </c>
      <c r="L15" s="3">
        <f>H15*K15</f>
        <v>29.12</v>
      </c>
      <c r="M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30" customWidth="1"/>
    <col min="4" max="5" width="8" customWidth="1"/>
    <col min="6" max="6" width="28" customWidth="1"/>
  </cols>
  <sheetData>
    <row r="1" spans="1:6" s="1" customFormat="1" x14ac:dyDescent="0.25">
      <c r="A1" s="1" t="s">
        <v>62</v>
      </c>
      <c r="B1" s="1" t="s">
        <v>0</v>
      </c>
      <c r="C1" s="1" t="s">
        <v>1</v>
      </c>
      <c r="D1" s="1" t="s">
        <v>63</v>
      </c>
      <c r="E1" s="1" t="s">
        <v>64</v>
      </c>
      <c r="F1" s="1" t="s">
        <v>65</v>
      </c>
    </row>
    <row r="2" spans="1:6" x14ac:dyDescent="0.25">
      <c r="A2" s="4">
        <v>46298</v>
      </c>
      <c r="B2" t="s">
        <v>13</v>
      </c>
      <c r="C2" t="str">
        <f>IFERROR(VLOOKUP(B2,Items!$A$2:$B$500,2,FALSE),"Check the SKU")</f>
        <v>Lavender candle, 8 oz</v>
      </c>
      <c r="D2" s="2"/>
      <c r="E2" s="2">
        <v>6</v>
      </c>
      <c r="F2" t="s">
        <v>66</v>
      </c>
    </row>
    <row r="3" spans="1:6" x14ac:dyDescent="0.25">
      <c r="A3" s="4">
        <v>46298</v>
      </c>
      <c r="B3" t="s">
        <v>23</v>
      </c>
      <c r="C3" t="str">
        <f>IFERROR(VLOOKUP(B3,Items!$A$2:$B$500,2,FALSE),"Check the SKU")</f>
        <v>Oatmeal honey soap bar</v>
      </c>
      <c r="D3" s="2"/>
      <c r="E3" s="2">
        <v>9</v>
      </c>
      <c r="F3" t="s">
        <v>66</v>
      </c>
    </row>
    <row r="4" spans="1:6" x14ac:dyDescent="0.25">
      <c r="A4" s="4">
        <v>46298</v>
      </c>
      <c r="B4" t="s">
        <v>27</v>
      </c>
      <c r="C4" t="str">
        <f>IFERROR(VLOOKUP(B4,Items!$A$2:$B$500,2,FALSE),"Check the SKU")</f>
        <v>Peppermint soap bar</v>
      </c>
      <c r="D4" s="2"/>
      <c r="E4" s="2">
        <v>7</v>
      </c>
      <c r="F4" t="s">
        <v>66</v>
      </c>
    </row>
    <row r="5" spans="1:6" x14ac:dyDescent="0.25">
      <c r="A5" s="4">
        <v>46300</v>
      </c>
      <c r="B5" t="s">
        <v>18</v>
      </c>
      <c r="C5" t="str">
        <f>IFERROR(VLOOKUP(B5,Items!$A$2:$B$500,2,FALSE),"Check the SKU")</f>
        <v>Cedar and smoke candle, 8 oz</v>
      </c>
      <c r="D5" s="2"/>
      <c r="E5" s="2">
        <v>5</v>
      </c>
      <c r="F5" t="s">
        <v>67</v>
      </c>
    </row>
    <row r="6" spans="1:6" x14ac:dyDescent="0.25">
      <c r="A6" s="4">
        <v>46300</v>
      </c>
      <c r="B6" t="s">
        <v>59</v>
      </c>
      <c r="C6" t="str">
        <f>IFERROR(VLOOKUP(B6,Items!$A$2:$B$500,2,FALSE),"Check the SKU")</f>
        <v>Padded mailers</v>
      </c>
      <c r="D6" s="2"/>
      <c r="E6" s="2">
        <v>5</v>
      </c>
      <c r="F6" t="s">
        <v>67</v>
      </c>
    </row>
    <row r="7" spans="1:6" x14ac:dyDescent="0.25">
      <c r="A7" s="4">
        <v>46301</v>
      </c>
      <c r="B7" t="s">
        <v>32</v>
      </c>
      <c r="C7" t="str">
        <f>IFERROR(VLOOKUP(B7,Items!$A$2:$B$500,2,FALSE),"Check the SKU")</f>
        <v>Soy wax (lb)</v>
      </c>
      <c r="D7" s="2">
        <v>25</v>
      </c>
      <c r="E7" s="2"/>
      <c r="F7" t="s">
        <v>68</v>
      </c>
    </row>
    <row r="8" spans="1:6" x14ac:dyDescent="0.25">
      <c r="A8" s="4">
        <v>46302</v>
      </c>
      <c r="B8" t="s">
        <v>13</v>
      </c>
      <c r="C8" t="str">
        <f>IFERROR(VLOOKUP(B8,Items!$A$2:$B$500,2,FALSE),"Check the SKU")</f>
        <v>Lavender candle, 8 oz</v>
      </c>
      <c r="D8" s="2">
        <v>12</v>
      </c>
      <c r="E8" s="2"/>
      <c r="F8" t="s">
        <v>69</v>
      </c>
    </row>
    <row r="9" spans="1:6" x14ac:dyDescent="0.25">
      <c r="A9" s="4">
        <v>46302</v>
      </c>
      <c r="B9" t="s">
        <v>32</v>
      </c>
      <c r="C9" t="str">
        <f>IFERROR(VLOOKUP(B9,Items!$A$2:$B$500,2,FALSE),"Check the SKU")</f>
        <v>Soy wax (lb)</v>
      </c>
      <c r="D9" s="2"/>
      <c r="E9" s="2">
        <v>8</v>
      </c>
      <c r="F9" t="s">
        <v>70</v>
      </c>
    </row>
    <row r="10" spans="1:6" x14ac:dyDescent="0.25">
      <c r="A10" s="4">
        <v>46302</v>
      </c>
      <c r="B10" t="s">
        <v>37</v>
      </c>
      <c r="C10" t="str">
        <f>IFERROR(VLOOKUP(B10,Items!$A$2:$B$500,2,FALSE),"Check the SKU")</f>
        <v>Cotton wicks</v>
      </c>
      <c r="D10" s="2"/>
      <c r="E10" s="2">
        <v>12</v>
      </c>
      <c r="F10" t="s">
        <v>70</v>
      </c>
    </row>
    <row r="11" spans="1:6" x14ac:dyDescent="0.25">
      <c r="A11" s="4">
        <v>46302</v>
      </c>
      <c r="B11" t="s">
        <v>40</v>
      </c>
      <c r="C11" t="str">
        <f>IFERROR(VLOOKUP(B11,Items!$A$2:$B$500,2,FALSE),"Check the SKU")</f>
        <v>Lavender fragrance oil, 16 oz</v>
      </c>
      <c r="D11" s="2"/>
      <c r="E11" s="2">
        <v>1</v>
      </c>
      <c r="F11" t="s">
        <v>70</v>
      </c>
    </row>
    <row r="12" spans="1:6" x14ac:dyDescent="0.25">
      <c r="A12" s="4">
        <v>46302</v>
      </c>
      <c r="B12" t="s">
        <v>44</v>
      </c>
      <c r="C12" t="str">
        <f>IFERROR(VLOOKUP(B12,Items!$A$2:$B$500,2,FALSE),"Check the SKU")</f>
        <v>Glass jars, 8 oz</v>
      </c>
      <c r="D12" s="2"/>
      <c r="E12" s="2">
        <v>12</v>
      </c>
      <c r="F12" t="s">
        <v>70</v>
      </c>
    </row>
    <row r="13" spans="1:6" x14ac:dyDescent="0.25">
      <c r="A13" s="4">
        <v>46305</v>
      </c>
      <c r="B13" t="s">
        <v>18</v>
      </c>
      <c r="C13" t="str">
        <f>IFERROR(VLOOKUP(B13,Items!$A$2:$B$500,2,FALSE),"Check the SKU")</f>
        <v>Cedar and smoke candle, 8 oz</v>
      </c>
      <c r="D13" s="2"/>
      <c r="E13" s="2">
        <v>4</v>
      </c>
      <c r="F13" t="s">
        <v>71</v>
      </c>
    </row>
    <row r="14" spans="1:6" x14ac:dyDescent="0.25">
      <c r="A14" s="4">
        <v>46305</v>
      </c>
      <c r="B14" t="s">
        <v>20</v>
      </c>
      <c r="C14" t="str">
        <f>IFERROR(VLOOKUP(B14,Items!$A$2:$B$500,2,FALSE),"Check the SKU")</f>
        <v>Vanilla bean candle, 4 oz</v>
      </c>
      <c r="D14" s="2"/>
      <c r="E14" s="2">
        <v>11</v>
      </c>
      <c r="F14" t="s">
        <v>71</v>
      </c>
    </row>
    <row r="15" spans="1:6" x14ac:dyDescent="0.25">
      <c r="A15" s="4">
        <v>46305</v>
      </c>
      <c r="B15" t="s">
        <v>29</v>
      </c>
      <c r="C15" t="str">
        <f>IFERROR(VLOOKUP(B15,Items!$A$2:$B$500,2,FALSE),"Check the SKU")</f>
        <v>Charcoal soap bar</v>
      </c>
      <c r="D15" s="2"/>
      <c r="E15" s="2">
        <v>3</v>
      </c>
      <c r="F15" t="s">
        <v>71</v>
      </c>
    </row>
    <row r="16" spans="1:6" x14ac:dyDescent="0.25">
      <c r="A16" s="4">
        <v>46305</v>
      </c>
      <c r="B16" t="s">
        <v>52</v>
      </c>
      <c r="C16" t="str">
        <f>IFERROR(VLOOKUP(B16,Items!$A$2:$B$500,2,FALSE),"Check the SKU")</f>
        <v>Kraft gift boxes</v>
      </c>
      <c r="D16" s="2"/>
      <c r="E16" s="2">
        <v>18</v>
      </c>
      <c r="F16" t="s">
        <v>72</v>
      </c>
    </row>
    <row r="17" spans="1:6" x14ac:dyDescent="0.25">
      <c r="A17" s="4">
        <v>46309</v>
      </c>
      <c r="B17" t="s">
        <v>56</v>
      </c>
      <c r="C17" t="str">
        <f>IFERROR(VLOOKUP(B17,Items!$A$2:$B$500,2,FALSE),"Check the SKU")</f>
        <v>Product labels, roll of 250</v>
      </c>
      <c r="D17" s="2"/>
      <c r="E17" s="2">
        <v>1</v>
      </c>
      <c r="F17" t="s">
        <v>73</v>
      </c>
    </row>
    <row r="18" spans="1:6" x14ac:dyDescent="0.25">
      <c r="A18" s="4">
        <v>46311</v>
      </c>
      <c r="B18" t="s">
        <v>13</v>
      </c>
      <c r="C18" t="str">
        <f>IFERROR(VLOOKUP(B18,Items!$A$2:$B$500,2,FALSE),"Check the SKU")</f>
        <v>Lavender candle, 8 oz</v>
      </c>
      <c r="D18" s="2"/>
      <c r="E18" s="2">
        <v>4</v>
      </c>
      <c r="F18" t="s">
        <v>67</v>
      </c>
    </row>
    <row r="19" spans="1:6" x14ac:dyDescent="0.25">
      <c r="A19" s="4">
        <v>46311</v>
      </c>
      <c r="B19" t="s">
        <v>59</v>
      </c>
      <c r="C19" t="str">
        <f>IFERROR(VLOOKUP(B19,Items!$A$2:$B$500,2,FALSE),"Check the SKU")</f>
        <v>Padded mailers</v>
      </c>
      <c r="D19" s="2"/>
      <c r="E19" s="2">
        <v>4</v>
      </c>
      <c r="F19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3" width="15" customWidth="1"/>
    <col min="4" max="4" width="14" customWidth="1"/>
    <col min="5" max="5" width="11" customWidth="1"/>
  </cols>
  <sheetData>
    <row r="1" spans="1:5" s="1" customFormat="1" x14ac:dyDescent="0.25">
      <c r="A1" s="1" t="s">
        <v>2</v>
      </c>
      <c r="B1" s="1" t="s">
        <v>74</v>
      </c>
      <c r="C1" s="1" t="s">
        <v>75</v>
      </c>
      <c r="D1" s="1" t="s">
        <v>11</v>
      </c>
      <c r="E1" s="1" t="s">
        <v>76</v>
      </c>
    </row>
    <row r="2" spans="1:5" x14ac:dyDescent="0.25">
      <c r="A2" t="s">
        <v>15</v>
      </c>
      <c r="B2" s="2">
        <f>COUNTIF(Items!$C$2:$C$500,A2)</f>
        <v>3</v>
      </c>
      <c r="C2" s="2">
        <f>SUMIF(Items!$C$2:$C$500,A2,Items!$H$2:$H$500)</f>
        <v>54</v>
      </c>
      <c r="D2" s="3">
        <f>SUMIF(Items!$C$2:$C$500,A2,Items!$L$2:$L$500)</f>
        <v>298.75</v>
      </c>
      <c r="E2" s="2">
        <f>COUNTIFS(Items!$C$2:$C$500,A2,Items!$J$2:$J$500,"Reorder")</f>
        <v>1</v>
      </c>
    </row>
    <row r="3" spans="1:5" x14ac:dyDescent="0.25">
      <c r="A3" t="s">
        <v>25</v>
      </c>
      <c r="B3" s="2">
        <f>COUNTIF(Items!$C$2:$C$500,A3)</f>
        <v>3</v>
      </c>
      <c r="C3" s="2">
        <f>SUMIF(Items!$C$2:$C$500,A3,Items!$H$2:$H$500)</f>
        <v>68</v>
      </c>
      <c r="D3" s="3">
        <f>SUMIF(Items!$C$2:$C$500,A3,Items!$L$2:$L$500)</f>
        <v>145.5</v>
      </c>
      <c r="E3" s="2">
        <f>COUNTIFS(Items!$C$2:$C$500,A3,Items!$J$2:$J$500,"Reorder")</f>
        <v>1</v>
      </c>
    </row>
    <row r="4" spans="1:5" x14ac:dyDescent="0.25">
      <c r="A4" t="s">
        <v>34</v>
      </c>
      <c r="B4" s="2">
        <f>COUNTIF(Items!$C$2:$C$500,A4)</f>
        <v>5</v>
      </c>
      <c r="C4" s="2">
        <f>SUMIF(Items!$C$2:$C$500,A4,Items!$H$2:$H$500)</f>
        <v>263</v>
      </c>
      <c r="D4" s="3">
        <f>SUMIF(Items!$C$2:$C$500,A4,Items!$L$2:$L$500)</f>
        <v>355.02</v>
      </c>
      <c r="E4" s="2">
        <f>COUNTIFS(Items!$C$2:$C$500,A4,Items!$J$2:$J$500,"Reorder")</f>
        <v>1</v>
      </c>
    </row>
    <row r="5" spans="1:5" x14ac:dyDescent="0.25">
      <c r="A5" t="s">
        <v>54</v>
      </c>
      <c r="B5" s="2">
        <f>COUNTIF(Items!$C$2:$C$500,A5)</f>
        <v>3</v>
      </c>
      <c r="C5" s="2">
        <f>SUMIF(Items!$C$2:$C$500,A5,Items!$H$2:$H$500)</f>
        <v>154</v>
      </c>
      <c r="D5" s="3">
        <f>SUMIF(Items!$C$2:$C$500,A5,Items!$L$2:$L$500)</f>
        <v>75.02000000000001</v>
      </c>
      <c r="E5" s="2">
        <f>COUNTIFS(Items!$C$2:$C$500,A5,Items!$J$2:$J$500,"Reorder")</f>
        <v>1</v>
      </c>
    </row>
    <row r="6" spans="1:5" x14ac:dyDescent="0.25">
      <c r="A6" t="s">
        <v>77</v>
      </c>
      <c r="B6" s="2">
        <f>SUM(B2:B5)</f>
        <v>14</v>
      </c>
      <c r="C6" s="2">
        <f>SUM(C2:C5)</f>
        <v>539</v>
      </c>
      <c r="D6" s="3">
        <f>SUM(D2:D5)</f>
        <v>874.29</v>
      </c>
      <c r="E6" s="2">
        <f>SUM(E2:E5)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</vt:lpstr>
      <vt:lpstr>Stock Moves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Inventory</dc:title>
  <dc:subject/>
  <dc:description/>
  <cp:keywords/>
  <cp:category/>
  <cp:lastModifiedBy>Unknown</cp:lastModifiedBy>
  <dcterms:created xsi:type="dcterms:W3CDTF">2026-10-18T23:17:25Z</dcterms:created>
  <dcterms:modified xsi:type="dcterms:W3CDTF">2026-10-18T23:17:25Z</dcterms:modified>
</cp:coreProperties>
</file>