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rm Responses 1" state="visible" r:id="rId4"/>
    <sheet sheetId="2" name="Summary" state="visible" r:id="rId5"/>
    <sheet sheetId="3" name="By Class" state="visible" r:id="rId6"/>
  </sheets>
  <calcPr calcId="171027"/>
</workbook>
</file>

<file path=xl/sharedStrings.xml><?xml version="1.0" encoding="utf-8"?>
<sst xmlns="http://schemas.openxmlformats.org/spreadsheetml/2006/main" count="140" uniqueCount="49">
  <si>
    <t>Timestamp</t>
  </si>
  <si>
    <t>Which class did you take?</t>
  </si>
  <si>
    <t>How did you hear about us?</t>
  </si>
  <si>
    <t>How satisfied were you with the class? (1-5)</t>
  </si>
  <si>
    <t>How would you rate your instructor? (1-5)</t>
  </si>
  <si>
    <t>How likely are you to recommend us to a friend? (0-10)</t>
  </si>
  <si>
    <t>Will you book another class?</t>
  </si>
  <si>
    <t>What could we do better?</t>
  </si>
  <si>
    <t>Yoga</t>
  </si>
  <si>
    <t>Friend or family</t>
  </si>
  <si>
    <t>Yes</t>
  </si>
  <si>
    <t>Spin</t>
  </si>
  <si>
    <t>Instagram</t>
  </si>
  <si>
    <t>More evening times</t>
  </si>
  <si>
    <t>HIIT</t>
  </si>
  <si>
    <t>Google search</t>
  </si>
  <si>
    <t>Maybe</t>
  </si>
  <si>
    <t>Room was too warm</t>
  </si>
  <si>
    <t>Walked by</t>
  </si>
  <si>
    <t>Pilates</t>
  </si>
  <si>
    <t>Mats could be cleaner</t>
  </si>
  <si>
    <t>No</t>
  </si>
  <si>
    <t>Too crowded, hard to see the instructor</t>
  </si>
  <si>
    <t>Parking is tricky</t>
  </si>
  <si>
    <t>Bikes need adjusting</t>
  </si>
  <si>
    <t>Longer cool-down please</t>
  </si>
  <si>
    <t>Other</t>
  </si>
  <si>
    <t>Felt rushed at the start</t>
  </si>
  <si>
    <t>Quieter music</t>
  </si>
  <si>
    <t>More beginner options</t>
  </si>
  <si>
    <t>Nothing, loved it</t>
  </si>
  <si>
    <t>Question</t>
  </si>
  <si>
    <t>Answer</t>
  </si>
  <si>
    <t>Count</t>
  </si>
  <si>
    <t>Share</t>
  </si>
  <si>
    <t>All questions</t>
  </si>
  <si>
    <t>Responses</t>
  </si>
  <si>
    <t>Average (out of 5)</t>
  </si>
  <si>
    <t>Average (out of 10)</t>
  </si>
  <si>
    <t>Promoters (9-10)</t>
  </si>
  <si>
    <t>Passives (7-8)</t>
  </si>
  <si>
    <t>Detractors (0-6)</t>
  </si>
  <si>
    <t>Net Promoter Score</t>
  </si>
  <si>
    <t>Written answers</t>
  </si>
  <si>
    <t>Class</t>
  </si>
  <si>
    <t>Avg satisfaction</t>
  </si>
  <si>
    <t>Avg instructor</t>
  </si>
  <si>
    <t>Avg recommend</t>
  </si>
  <si>
    <t>Would book again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</si>
</sst>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#,##0.##"/>
    <numFmt numFmtId="166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H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4" customWidth="1"/>
    <col min="3" max="3" width="18" customWidth="1"/>
    <col min="4" max="5" width="14" customWidth="1"/>
    <col min="6" max="6" width="16" customWidth="1"/>
    <col min="7" max="7" width="13" customWidth="1"/>
    <col min="8" max="8" width="40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46328</v>
      </c>
      <c r="B2" t="s">
        <v>8</v>
      </c>
      <c r="C2" t="s">
        <v>9</v>
      </c>
      <c r="D2" s="3">
        <v>5</v>
      </c>
      <c r="E2" s="3">
        <v>5</v>
      </c>
      <c r="F2" s="3">
        <v>10</v>
      </c>
      <c r="G2" t="s">
        <v>10</v>
      </c>
    </row>
    <row r="3" spans="1:8" x14ac:dyDescent="0.25">
      <c r="A3" s="2">
        <v>46328</v>
      </c>
      <c r="B3" t="s">
        <v>11</v>
      </c>
      <c r="C3" t="s">
        <v>12</v>
      </c>
      <c r="D3" s="3">
        <v>4</v>
      </c>
      <c r="E3" s="3">
        <v>5</v>
      </c>
      <c r="F3" s="3">
        <v>9</v>
      </c>
      <c r="G3" t="s">
        <v>10</v>
      </c>
      <c r="H3" t="s">
        <v>13</v>
      </c>
    </row>
    <row r="4" spans="1:8" x14ac:dyDescent="0.25">
      <c r="A4" s="2">
        <v>46329</v>
      </c>
      <c r="B4" t="s">
        <v>14</v>
      </c>
      <c r="C4" t="s">
        <v>15</v>
      </c>
      <c r="D4" s="3">
        <v>3</v>
      </c>
      <c r="E4" s="3">
        <v>4</v>
      </c>
      <c r="F4" s="3">
        <v>6</v>
      </c>
      <c r="G4" t="s">
        <v>16</v>
      </c>
      <c r="H4" t="s">
        <v>17</v>
      </c>
    </row>
    <row r="5" spans="1:8" x14ac:dyDescent="0.25">
      <c r="A5" s="2">
        <v>46329</v>
      </c>
      <c r="B5" t="s">
        <v>8</v>
      </c>
      <c r="C5" t="s">
        <v>18</v>
      </c>
      <c r="D5" s="3">
        <v>5</v>
      </c>
      <c r="E5" s="3">
        <v>5</v>
      </c>
      <c r="F5" s="3">
        <v>9</v>
      </c>
      <c r="G5" t="s">
        <v>10</v>
      </c>
    </row>
    <row r="6" spans="1:8" x14ac:dyDescent="0.25">
      <c r="A6" s="2">
        <v>46330</v>
      </c>
      <c r="B6" t="s">
        <v>19</v>
      </c>
      <c r="C6" t="s">
        <v>12</v>
      </c>
      <c r="D6" s="3">
        <v>4</v>
      </c>
      <c r="E6" s="3">
        <v>4</v>
      </c>
      <c r="F6" s="3">
        <v>8</v>
      </c>
      <c r="G6" t="s">
        <v>10</v>
      </c>
      <c r="H6" t="s">
        <v>20</v>
      </c>
    </row>
    <row r="7" spans="1:8" x14ac:dyDescent="0.25">
      <c r="A7" s="2">
        <v>46330</v>
      </c>
      <c r="B7" t="s">
        <v>11</v>
      </c>
      <c r="C7" t="s">
        <v>9</v>
      </c>
      <c r="D7" s="3">
        <v>5</v>
      </c>
      <c r="E7" s="3">
        <v>5</v>
      </c>
      <c r="F7" s="3">
        <v>10</v>
      </c>
      <c r="G7" t="s">
        <v>10</v>
      </c>
    </row>
    <row r="8" spans="1:8" x14ac:dyDescent="0.25">
      <c r="A8" s="2">
        <v>46331</v>
      </c>
      <c r="B8" t="s">
        <v>14</v>
      </c>
      <c r="C8" t="s">
        <v>12</v>
      </c>
      <c r="D8" s="3">
        <v>2</v>
      </c>
      <c r="E8" s="3">
        <v>3</v>
      </c>
      <c r="F8" s="3">
        <v>4</v>
      </c>
      <c r="G8" t="s">
        <v>21</v>
      </c>
      <c r="H8" t="s">
        <v>22</v>
      </c>
    </row>
    <row r="9" spans="1:8" x14ac:dyDescent="0.25">
      <c r="A9" s="2">
        <v>46331</v>
      </c>
      <c r="B9" t="s">
        <v>8</v>
      </c>
      <c r="C9" t="s">
        <v>15</v>
      </c>
      <c r="D9" s="3">
        <v>4</v>
      </c>
      <c r="E9" s="3">
        <v>5</v>
      </c>
      <c r="F9" s="3">
        <v>9</v>
      </c>
      <c r="G9" t="s">
        <v>10</v>
      </c>
      <c r="H9" t="s">
        <v>23</v>
      </c>
    </row>
    <row r="10" spans="1:8" x14ac:dyDescent="0.25">
      <c r="A10" s="2">
        <v>46332</v>
      </c>
      <c r="B10" t="s">
        <v>19</v>
      </c>
      <c r="C10" t="s">
        <v>9</v>
      </c>
      <c r="D10" s="3">
        <v>5</v>
      </c>
      <c r="E10" s="3">
        <v>5</v>
      </c>
      <c r="F10" s="3">
        <v>10</v>
      </c>
      <c r="G10" t="s">
        <v>10</v>
      </c>
    </row>
    <row r="11" spans="1:8" x14ac:dyDescent="0.25">
      <c r="A11" s="2">
        <v>46333</v>
      </c>
      <c r="B11" t="s">
        <v>11</v>
      </c>
      <c r="C11" t="s">
        <v>15</v>
      </c>
      <c r="D11" s="3">
        <v>4</v>
      </c>
      <c r="E11" s="3">
        <v>4</v>
      </c>
      <c r="F11" s="3">
        <v>7</v>
      </c>
      <c r="G11" t="s">
        <v>16</v>
      </c>
      <c r="H11" t="s">
        <v>24</v>
      </c>
    </row>
    <row r="12" spans="1:8" x14ac:dyDescent="0.25">
      <c r="A12" s="2">
        <v>46333</v>
      </c>
      <c r="B12" t="s">
        <v>8</v>
      </c>
      <c r="C12" t="s">
        <v>12</v>
      </c>
      <c r="D12" s="3">
        <v>5</v>
      </c>
      <c r="E12" s="3">
        <v>4</v>
      </c>
      <c r="F12" s="3">
        <v>9</v>
      </c>
      <c r="G12" t="s">
        <v>10</v>
      </c>
    </row>
    <row r="13" spans="1:8" x14ac:dyDescent="0.25">
      <c r="A13" s="2">
        <v>46334</v>
      </c>
      <c r="B13" t="s">
        <v>14</v>
      </c>
      <c r="C13" t="s">
        <v>9</v>
      </c>
      <c r="D13" s="3">
        <v>4</v>
      </c>
      <c r="E13" s="3">
        <v>5</v>
      </c>
      <c r="F13" s="3">
        <v>8</v>
      </c>
      <c r="G13" t="s">
        <v>10</v>
      </c>
      <c r="H13" t="s">
        <v>25</v>
      </c>
    </row>
    <row r="14" spans="1:8" x14ac:dyDescent="0.25">
      <c r="A14" s="2">
        <v>46335</v>
      </c>
      <c r="B14" t="s">
        <v>19</v>
      </c>
      <c r="C14" t="s">
        <v>26</v>
      </c>
      <c r="D14" s="3">
        <v>3</v>
      </c>
      <c r="E14" s="3">
        <v>3</v>
      </c>
      <c r="F14" s="3">
        <v>6</v>
      </c>
      <c r="G14" t="s">
        <v>16</v>
      </c>
      <c r="H14" t="s">
        <v>27</v>
      </c>
    </row>
    <row r="15" spans="1:8" x14ac:dyDescent="0.25">
      <c r="A15" s="2">
        <v>46335</v>
      </c>
      <c r="B15" t="s">
        <v>11</v>
      </c>
      <c r="C15" t="s">
        <v>12</v>
      </c>
      <c r="D15" s="3">
        <v>5</v>
      </c>
      <c r="E15" s="3">
        <v>5</v>
      </c>
      <c r="F15" s="3">
        <v>10</v>
      </c>
      <c r="G15" t="s">
        <v>10</v>
      </c>
    </row>
    <row r="16" spans="1:8" x14ac:dyDescent="0.25">
      <c r="A16" s="2">
        <v>46336</v>
      </c>
      <c r="B16" t="s">
        <v>8</v>
      </c>
      <c r="C16" t="s">
        <v>18</v>
      </c>
      <c r="D16" s="3">
        <v>4</v>
      </c>
      <c r="E16" s="3">
        <v>4</v>
      </c>
      <c r="F16" s="3">
        <v>8</v>
      </c>
      <c r="G16" t="s">
        <v>10</v>
      </c>
      <c r="H16" t="s">
        <v>28</v>
      </c>
    </row>
    <row r="17" spans="1:8" x14ac:dyDescent="0.25">
      <c r="A17" s="2">
        <v>46337</v>
      </c>
      <c r="B17" t="s">
        <v>14</v>
      </c>
      <c r="C17" t="s">
        <v>15</v>
      </c>
      <c r="D17" s="3">
        <v>3</v>
      </c>
      <c r="E17" s="3">
        <v>4</v>
      </c>
      <c r="F17" s="3">
        <v>7</v>
      </c>
      <c r="G17" t="s">
        <v>16</v>
      </c>
      <c r="H17" t="s">
        <v>29</v>
      </c>
    </row>
    <row r="18" spans="1:8" x14ac:dyDescent="0.25">
      <c r="A18" s="2">
        <v>46338</v>
      </c>
      <c r="B18" t="s">
        <v>19</v>
      </c>
      <c r="C18" t="s">
        <v>12</v>
      </c>
      <c r="D18" s="3">
        <v>5</v>
      </c>
      <c r="E18" s="3">
        <v>5</v>
      </c>
      <c r="F18" s="3">
        <v>9</v>
      </c>
      <c r="G18" t="s">
        <v>10</v>
      </c>
    </row>
    <row r="19" spans="1:8" x14ac:dyDescent="0.25">
      <c r="A19" s="2">
        <v>46338</v>
      </c>
      <c r="B19" t="s">
        <v>11</v>
      </c>
      <c r="C19" t="s">
        <v>9</v>
      </c>
      <c r="D19" s="3">
        <v>4</v>
      </c>
      <c r="E19" s="3">
        <v>5</v>
      </c>
      <c r="F19" s="3">
        <v>9</v>
      </c>
      <c r="G19" t="s">
        <v>10</v>
      </c>
    </row>
    <row r="20" spans="1:8" x14ac:dyDescent="0.25">
      <c r="A20" s="2">
        <v>46339</v>
      </c>
      <c r="B20" t="s">
        <v>8</v>
      </c>
      <c r="C20" t="s">
        <v>15</v>
      </c>
      <c r="D20" s="3">
        <v>5</v>
      </c>
      <c r="E20" s="3">
        <v>5</v>
      </c>
      <c r="F20" s="3">
        <v>10</v>
      </c>
      <c r="G20" t="s">
        <v>10</v>
      </c>
      <c r="H20" t="s">
        <v>30</v>
      </c>
    </row>
    <row r="21" spans="1:8" x14ac:dyDescent="0.25">
      <c r="A21" s="2">
        <v>46340</v>
      </c>
      <c r="B21" t="s">
        <v>14</v>
      </c>
      <c r="C21" t="s">
        <v>12</v>
      </c>
      <c r="D21" s="3">
        <v>4</v>
      </c>
      <c r="E21" s="3">
        <v>4</v>
      </c>
      <c r="F21" s="3">
        <v>8</v>
      </c>
      <c r="G21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D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20" customWidth="1"/>
  </cols>
  <sheetData>
    <row r="1" spans="1:4" s="1" customFormat="1" x14ac:dyDescent="0.25">
      <c r="A1" s="1" t="s">
        <v>31</v>
      </c>
      <c r="B1" s="1" t="s">
        <v>32</v>
      </c>
      <c r="C1" s="1" t="s">
        <v>33</v>
      </c>
      <c r="D1" s="1" t="s">
        <v>34</v>
      </c>
    </row>
    <row r="2" spans="1:4" x14ac:dyDescent="0.25">
      <c r="A2" t="s">
        <v>35</v>
      </c>
      <c r="B2" t="s">
        <v>36</v>
      </c>
      <c r="C2" s="3">
        <f>COUNTA('Form Responses 1'!$A$2:$A$2000)</f>
        <v>20</v>
      </c>
      <c r="D2" s="4"/>
    </row>
    <row r="3" spans="1:4" x14ac:dyDescent="0.25">
      <c r="A3" t="s">
        <v>1</v>
      </c>
      <c r="B3" t="s">
        <v>8</v>
      </c>
      <c r="C3" s="3">
        <f>COUNTIF('Form Responses 1'!$B$2:$B$2000,B3)</f>
        <v>6</v>
      </c>
      <c r="D3" s="4">
        <f>IF($C$2=0,0,C3/$C$2)</f>
        <v>0.3</v>
      </c>
    </row>
    <row r="4" spans="1:4" x14ac:dyDescent="0.25">
      <c r="A4" t="s">
        <v>1</v>
      </c>
      <c r="B4" t="s">
        <v>11</v>
      </c>
      <c r="C4" s="3">
        <f>COUNTIF('Form Responses 1'!$B$2:$B$2000,B4)</f>
        <v>5</v>
      </c>
      <c r="D4" s="4">
        <f>IF($C$2=0,0,C4/$C$2)</f>
        <v>0.25</v>
      </c>
    </row>
    <row r="5" spans="1:4" x14ac:dyDescent="0.25">
      <c r="A5" t="s">
        <v>1</v>
      </c>
      <c r="B5" t="s">
        <v>14</v>
      </c>
      <c r="C5" s="3">
        <f>COUNTIF('Form Responses 1'!$B$2:$B$2000,B5)</f>
        <v>5</v>
      </c>
      <c r="D5" s="4">
        <f>IF($C$2=0,0,C5/$C$2)</f>
        <v>0.25</v>
      </c>
    </row>
    <row r="6" spans="1:4" x14ac:dyDescent="0.25">
      <c r="A6" t="s">
        <v>1</v>
      </c>
      <c r="B6" t="s">
        <v>19</v>
      </c>
      <c r="C6" s="3">
        <f>COUNTIF('Form Responses 1'!$B$2:$B$2000,B6)</f>
        <v>4</v>
      </c>
      <c r="D6" s="4">
        <f>IF($C$2=0,0,C6/$C$2)</f>
        <v>0.2</v>
      </c>
    </row>
    <row r="7" spans="1:4" x14ac:dyDescent="0.25">
      <c r="A7" t="s">
        <v>2</v>
      </c>
      <c r="B7" t="s">
        <v>12</v>
      </c>
      <c r="C7" s="3">
        <f>COUNTIF('Form Responses 1'!$C$2:$C$2000,B7)</f>
        <v>7</v>
      </c>
      <c r="D7" s="4">
        <f>IF($C$2=0,0,C7/$C$2)</f>
        <v>0.35</v>
      </c>
    </row>
    <row r="8" spans="1:4" x14ac:dyDescent="0.25">
      <c r="A8" t="s">
        <v>2</v>
      </c>
      <c r="B8" t="s">
        <v>15</v>
      </c>
      <c r="C8" s="3">
        <f>COUNTIF('Form Responses 1'!$C$2:$C$2000,B8)</f>
        <v>5</v>
      </c>
      <c r="D8" s="4">
        <f>IF($C$2=0,0,C8/$C$2)</f>
        <v>0.25</v>
      </c>
    </row>
    <row r="9" spans="1:4" x14ac:dyDescent="0.25">
      <c r="A9" t="s">
        <v>2</v>
      </c>
      <c r="B9" t="s">
        <v>9</v>
      </c>
      <c r="C9" s="3">
        <f>COUNTIF('Form Responses 1'!$C$2:$C$2000,B9)</f>
        <v>5</v>
      </c>
      <c r="D9" s="4">
        <f>IF($C$2=0,0,C9/$C$2)</f>
        <v>0.25</v>
      </c>
    </row>
    <row r="10" spans="1:4" x14ac:dyDescent="0.25">
      <c r="A10" t="s">
        <v>2</v>
      </c>
      <c r="B10" t="s">
        <v>18</v>
      </c>
      <c r="C10" s="3">
        <f>COUNTIF('Form Responses 1'!$C$2:$C$2000,B10)</f>
        <v>2</v>
      </c>
      <c r="D10" s="4">
        <f>IF($C$2=0,0,C10/$C$2)</f>
        <v>0.1</v>
      </c>
    </row>
    <row r="11" spans="1:4" x14ac:dyDescent="0.25">
      <c r="A11" t="s">
        <v>2</v>
      </c>
      <c r="B11" t="s">
        <v>26</v>
      </c>
      <c r="C11" s="3">
        <f>COUNTIF('Form Responses 1'!$C$2:$C$2000,B11)</f>
        <v>1</v>
      </c>
      <c r="D11" s="4">
        <f>IF($C$2=0,0,C11/$C$2)</f>
        <v>0.05</v>
      </c>
    </row>
    <row r="12" spans="1:4" x14ac:dyDescent="0.25">
      <c r="A12" t="s">
        <v>3</v>
      </c>
      <c r="B12" t="s">
        <v>37</v>
      </c>
      <c r="C12" s="3">
        <f>IF(COUNTIF('Form Responses 1'!$D$2:$D$2000,"&gt;=0")=0,"",ROUND(AVERAGE('Form Responses 1'!$D$2:$D$2000),2))</f>
        <v>4.15</v>
      </c>
      <c r="D12" s="4"/>
    </row>
    <row r="13" spans="1:4" x14ac:dyDescent="0.25">
      <c r="A13" t="s">
        <v>3</v>
      </c>
      <c r="B13">
        <v>5</v>
      </c>
      <c r="C13" s="3">
        <f>COUNTIF('Form Responses 1'!$D$2:$D$2000,B13)</f>
        <v>8</v>
      </c>
      <c r="D13" s="4">
        <f>IF($C$2=0,0,C13/$C$2)</f>
        <v>0.4</v>
      </c>
    </row>
    <row r="14" spans="1:4" x14ac:dyDescent="0.25">
      <c r="A14" t="s">
        <v>3</v>
      </c>
      <c r="B14">
        <v>4</v>
      </c>
      <c r="C14" s="3">
        <f>COUNTIF('Form Responses 1'!$D$2:$D$2000,B14)</f>
        <v>8</v>
      </c>
      <c r="D14" s="4">
        <f>IF($C$2=0,0,C14/$C$2)</f>
        <v>0.4</v>
      </c>
    </row>
    <row r="15" spans="1:4" x14ac:dyDescent="0.25">
      <c r="A15" t="s">
        <v>3</v>
      </c>
      <c r="B15">
        <v>3</v>
      </c>
      <c r="C15" s="3">
        <f>COUNTIF('Form Responses 1'!$D$2:$D$2000,B15)</f>
        <v>3</v>
      </c>
      <c r="D15" s="4">
        <f>IF($C$2=0,0,C15/$C$2)</f>
        <v>0.15</v>
      </c>
    </row>
    <row r="16" spans="1:4" x14ac:dyDescent="0.25">
      <c r="A16" t="s">
        <v>3</v>
      </c>
      <c r="B16">
        <v>2</v>
      </c>
      <c r="C16" s="3">
        <f>COUNTIF('Form Responses 1'!$D$2:$D$2000,B16)</f>
        <v>1</v>
      </c>
      <c r="D16" s="4">
        <f>IF($C$2=0,0,C16/$C$2)</f>
        <v>0.05</v>
      </c>
    </row>
    <row r="17" spans="1:4" x14ac:dyDescent="0.25">
      <c r="A17" t="s">
        <v>3</v>
      </c>
      <c r="B17">
        <v>1</v>
      </c>
      <c r="C17" s="3">
        <f>COUNTIF('Form Responses 1'!$D$2:$D$2000,B17)</f>
        <v>0</v>
      </c>
      <c r="D17" s="4">
        <f>IF($C$2=0,0,C17/$C$2)</f>
        <v>0</v>
      </c>
    </row>
    <row r="18" spans="1:4" x14ac:dyDescent="0.25">
      <c r="A18" t="s">
        <v>4</v>
      </c>
      <c r="B18" t="s">
        <v>37</v>
      </c>
      <c r="C18" s="3">
        <f>IF(COUNTIF('Form Responses 1'!$E$2:$E$2000,"&gt;=0")=0,"",ROUND(AVERAGE('Form Responses 1'!$E$2:$E$2000),2))</f>
        <v>4.45</v>
      </c>
      <c r="D18" s="4"/>
    </row>
    <row r="19" spans="1:4" x14ac:dyDescent="0.25">
      <c r="A19" t="s">
        <v>5</v>
      </c>
      <c r="B19" t="s">
        <v>38</v>
      </c>
      <c r="C19" s="3">
        <f>IF(COUNTIF('Form Responses 1'!$F$2:$F$2000,"&gt;=0")=0,"",ROUND(AVERAGE('Form Responses 1'!$F$2:$F$2000),1))</f>
        <v>8.3</v>
      </c>
      <c r="D19" s="4"/>
    </row>
    <row r="20" spans="1:4" x14ac:dyDescent="0.25">
      <c r="A20" t="s">
        <v>5</v>
      </c>
      <c r="B20" t="s">
        <v>39</v>
      </c>
      <c r="C20" s="3">
        <f>COUNTIF('Form Responses 1'!$F$2:$F$2000,"&gt;=9")</f>
        <v>11</v>
      </c>
      <c r="D20" s="4">
        <f>IF($C$2=0,0,C20/$C$2)</f>
        <v>0.55</v>
      </c>
    </row>
    <row r="21" spans="1:4" x14ac:dyDescent="0.25">
      <c r="A21" t="s">
        <v>5</v>
      </c>
      <c r="B21" t="s">
        <v>40</v>
      </c>
      <c r="C21" s="3">
        <f>COUNTIF('Form Responses 1'!$F$2:$F$2000,"&gt;=7")-COUNTIF('Form Responses 1'!$F$2:$F$2000,"&gt;=9")</f>
        <v>6</v>
      </c>
      <c r="D21" s="4">
        <f>IF($C$2=0,0,C21/$C$2)</f>
        <v>0.3</v>
      </c>
    </row>
    <row r="22" spans="1:4" x14ac:dyDescent="0.25">
      <c r="A22" t="s">
        <v>5</v>
      </c>
      <c r="B22" t="s">
        <v>41</v>
      </c>
      <c r="C22" s="3">
        <f>COUNTIF('Form Responses 1'!$F$2:$F$2000,"&lt;=6")</f>
        <v>3</v>
      </c>
      <c r="D22" s="4">
        <f>IF($C$2=0,0,C22/$C$2)</f>
        <v>0.15</v>
      </c>
    </row>
    <row r="23" spans="1:4" x14ac:dyDescent="0.25">
      <c r="A23" t="s">
        <v>5</v>
      </c>
      <c r="B23" t="s">
        <v>42</v>
      </c>
      <c r="C23" s="3">
        <f>IF(C2=0,"",ROUND((C20-C22)/C2*100,0))</f>
        <v>40</v>
      </c>
      <c r="D23" s="4"/>
    </row>
    <row r="24" spans="1:4" x14ac:dyDescent="0.25">
      <c r="A24" t="s">
        <v>6</v>
      </c>
      <c r="B24" t="s">
        <v>10</v>
      </c>
      <c r="C24" s="3">
        <f>COUNTIF('Form Responses 1'!$G$2:$G$2000,B24)</f>
        <v>15</v>
      </c>
      <c r="D24" s="4">
        <f>IF($C$2=0,0,C24/$C$2)</f>
        <v>0.75</v>
      </c>
    </row>
    <row r="25" spans="1:4" x14ac:dyDescent="0.25">
      <c r="A25" t="s">
        <v>6</v>
      </c>
      <c r="B25" t="s">
        <v>16</v>
      </c>
      <c r="C25" s="3">
        <f>COUNTIF('Form Responses 1'!$G$2:$G$2000,B25)</f>
        <v>4</v>
      </c>
      <c r="D25" s="4">
        <f>IF($C$2=0,0,C25/$C$2)</f>
        <v>0.2</v>
      </c>
    </row>
    <row r="26" spans="1:4" x14ac:dyDescent="0.25">
      <c r="A26" t="s">
        <v>6</v>
      </c>
      <c r="B26" t="s">
        <v>21</v>
      </c>
      <c r="C26" s="3">
        <f>COUNTIF('Form Responses 1'!$G$2:$G$2000,B26)</f>
        <v>1</v>
      </c>
      <c r="D26" s="4">
        <f>IF($C$2=0,0,C26/$C$2)</f>
        <v>0.05</v>
      </c>
    </row>
    <row r="27" spans="1:4" x14ac:dyDescent="0.25">
      <c r="A27" t="s">
        <v>7</v>
      </c>
      <c r="B27" t="s">
        <v>43</v>
      </c>
      <c r="C27" s="3">
        <f>COUNTA('Form Responses 1'!$H$2:$H$2000)</f>
        <v>11</v>
      </c>
      <c r="D27" s="4">
        <f>IF($C$2=0,0,C27/$C$2)</f>
        <v>0.55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0" customWidth="1"/>
    <col min="3" max="6" width="12" customWidth="1"/>
  </cols>
  <sheetData>
    <row r="1" spans="1:6" s="1" customFormat="1" x14ac:dyDescent="0.25">
      <c r="A1" s="1" t="s">
        <v>44</v>
      </c>
      <c r="B1" s="1" t="s">
        <v>36</v>
      </c>
      <c r="C1" s="1" t="s">
        <v>45</v>
      </c>
      <c r="D1" s="1" t="s">
        <v>46</v>
      </c>
      <c r="E1" s="1" t="s">
        <v>47</v>
      </c>
      <c r="F1" s="1" t="s">
        <v>48</v>
      </c>
    </row>
    <row r="2" spans="1:6" x14ac:dyDescent="0.25">
      <c r="A2" t="s">
        <v>8</v>
      </c>
      <c r="B2" s="3">
        <f>COUNTIF('Form Responses 1'!$B$2:$B$2000,A2)</f>
        <v>6</v>
      </c>
      <c r="C2" s="3">
        <f>IF(B2=0,"",ROUND(AVERAGEIFS('Form Responses 1'!$D$2:$D$2000,'Form Responses 1'!$B$2:$B$2000,A2),2))</f>
        <v>4.67</v>
      </c>
      <c r="D2" s="3">
        <f>IF(B2=0,"",ROUND(AVERAGEIFS('Form Responses 1'!$E$2:$E$2000,'Form Responses 1'!$B$2:$B$2000,A2),2))</f>
        <v>4.67</v>
      </c>
      <c r="E2" s="3">
        <f>IF(B2=0,"",ROUND(AVERAGEIFS('Form Responses 1'!$F$2:$F$2000,'Form Responses 1'!$B$2:$B$2000,A2),1))</f>
        <v>9.2</v>
      </c>
      <c r="F2" s="4">
        <f>IF(B2=0,0,COUNTIFS('Form Responses 1'!$B$2:$B$2000,A2,'Form Responses 1'!$G$2:$G$2000,"Yes")/B2)</f>
        <v>1</v>
      </c>
    </row>
    <row r="3" spans="1:6" x14ac:dyDescent="0.25">
      <c r="A3" t="s">
        <v>11</v>
      </c>
      <c r="B3" s="3">
        <f>COUNTIF('Form Responses 1'!$B$2:$B$2000,A3)</f>
        <v>5</v>
      </c>
      <c r="C3" s="3">
        <f>IF(B3=0,"",ROUND(AVERAGEIFS('Form Responses 1'!$D$2:$D$2000,'Form Responses 1'!$B$2:$B$2000,A3),2))</f>
        <v>4.4</v>
      </c>
      <c r="D3" s="3">
        <f>IF(B3=0,"",ROUND(AVERAGEIFS('Form Responses 1'!$E$2:$E$2000,'Form Responses 1'!$B$2:$B$2000,A3),2))</f>
        <v>4.8</v>
      </c>
      <c r="E3" s="3">
        <f>IF(B3=0,"",ROUND(AVERAGEIFS('Form Responses 1'!$F$2:$F$2000,'Form Responses 1'!$B$2:$B$2000,A3),1))</f>
        <v>9</v>
      </c>
      <c r="F3" s="4">
        <f>IF(B3=0,0,COUNTIFS('Form Responses 1'!$B$2:$B$2000,A3,'Form Responses 1'!$G$2:$G$2000,"Yes")/B3)</f>
        <v>0.8</v>
      </c>
    </row>
    <row r="4" spans="1:6" x14ac:dyDescent="0.25">
      <c r="A4" t="s">
        <v>14</v>
      </c>
      <c r="B4" s="3">
        <f>COUNTIF('Form Responses 1'!$B$2:$B$2000,A4)</f>
        <v>5</v>
      </c>
      <c r="C4" s="3">
        <f>IF(B4=0,"",ROUND(AVERAGEIFS('Form Responses 1'!$D$2:$D$2000,'Form Responses 1'!$B$2:$B$2000,A4),2))</f>
        <v>3.2</v>
      </c>
      <c r="D4" s="3">
        <f>IF(B4=0,"",ROUND(AVERAGEIFS('Form Responses 1'!$E$2:$E$2000,'Form Responses 1'!$B$2:$B$2000,A4),2))</f>
        <v>4</v>
      </c>
      <c r="E4" s="3">
        <f>IF(B4=0,"",ROUND(AVERAGEIFS('Form Responses 1'!$F$2:$F$2000,'Form Responses 1'!$B$2:$B$2000,A4),1))</f>
        <v>6.6</v>
      </c>
      <c r="F4" s="4">
        <f>IF(B4=0,0,COUNTIFS('Form Responses 1'!$B$2:$B$2000,A4,'Form Responses 1'!$G$2:$G$2000,"Yes")/B4)</f>
        <v>0.4</v>
      </c>
    </row>
    <row r="5" spans="1:6" x14ac:dyDescent="0.25">
      <c r="A5" t="s">
        <v>19</v>
      </c>
      <c r="B5" s="3">
        <f>COUNTIF('Form Responses 1'!$B$2:$B$2000,A5)</f>
        <v>4</v>
      </c>
      <c r="C5" s="3">
        <f>IF(B5=0,"",ROUND(AVERAGEIFS('Form Responses 1'!$D$2:$D$2000,'Form Responses 1'!$B$2:$B$2000,A5),2))</f>
        <v>4.25</v>
      </c>
      <c r="D5" s="3">
        <f>IF(B5=0,"",ROUND(AVERAGEIFS('Form Responses 1'!$E$2:$E$2000,'Form Responses 1'!$B$2:$B$2000,A5),2))</f>
        <v>4.25</v>
      </c>
      <c r="E5" s="3">
        <f>IF(B5=0,"",ROUND(AVERAGEIFS('Form Responses 1'!$F$2:$F$2000,'Form Responses 1'!$B$2:$B$2000,A5),1))</f>
        <v>8.3</v>
      </c>
      <c r="F5" s="4">
        <f>IF(B5=0,0,COUNTIFS('Form Responses 1'!$B$2:$B$2000,A5,'Form Responses 1'!$G$2:$G$2000,"Yes")/B5)</f>
        <v>0.75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 Responses 1</vt:lpstr>
      <vt:lpstr>Summary</vt:lpstr>
      <vt:lpstr>By Class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Survey Results</dc:title>
  <dc:subject/>
  <dc:description/>
  <cp:keywords/>
  <cp:category/>
  <cp:lastModifiedBy>Unknown</cp:lastModifiedBy>
  <dcterms:created xsi:type="dcterms:W3CDTF">2026-10-18T23:17:25Z</dcterms:created>
  <dcterms:modified xsi:type="dcterms:W3CDTF">2026-10-18T23:17:25Z</dcterms:modified>
</cp:coreProperties>
</file>