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out Log" state="visible" r:id="rId4"/>
    <sheet sheetId="2" name="Exercise Bests" state="visible" r:id="rId5"/>
    <sheet sheetId="3" name="Weekly Totals" state="visible" r:id="rId6"/>
  </sheets>
  <calcPr calcId="171027"/>
</workbook>
</file>

<file path=xl/sharedStrings.xml><?xml version="1.0" encoding="utf-8"?>
<sst xmlns="http://schemas.openxmlformats.org/spreadsheetml/2006/main" count="90" uniqueCount="37">
  <si>
    <t>Date</t>
  </si>
  <si>
    <t>Workout</t>
  </si>
  <si>
    <t>Exercise</t>
  </si>
  <si>
    <t>Sets</t>
  </si>
  <si>
    <t>Reps</t>
  </si>
  <si>
    <t>Weight (lb)</t>
  </si>
  <si>
    <t>Volume</t>
  </si>
  <si>
    <t>Est. 1RM</t>
  </si>
  <si>
    <t>New PR?</t>
  </si>
  <si>
    <t>Notes</t>
  </si>
  <si>
    <t>PR number</t>
  </si>
  <si>
    <t>First of day</t>
  </si>
  <si>
    <t>Workout A</t>
  </si>
  <si>
    <t>Back squat</t>
  </si>
  <si>
    <t>Bench press</t>
  </si>
  <si>
    <t>Barbell row</t>
  </si>
  <si>
    <t>Workout B</t>
  </si>
  <si>
    <t>Deadlift</t>
  </si>
  <si>
    <t>Overhead press</t>
  </si>
  <si>
    <t>Lat pulldown</t>
  </si>
  <si>
    <t>Missed last rep of set 3</t>
  </si>
  <si>
    <t>Same weight, cleaner reps</t>
  </si>
  <si>
    <t>Felt heavy, good depth</t>
  </si>
  <si>
    <t>Used straps</t>
  </si>
  <si>
    <t>Two extra reps</t>
  </si>
  <si>
    <t>Times logged</t>
  </si>
  <si>
    <t>PRs set</t>
  </si>
  <si>
    <t>Starting weight</t>
  </si>
  <si>
    <t>Best weight</t>
  </si>
  <si>
    <t>Reps at best</t>
  </si>
  <si>
    <t>Date of best</t>
  </si>
  <si>
    <t>Added (lb)</t>
  </si>
  <si>
    <t>Week starting</t>
  </si>
  <si>
    <t>Workouts</t>
  </si>
  <si>
    <t>Total sets</t>
  </si>
  <si>
    <t>Total volume (lb)</t>
  </si>
  <si>
    <t>PRs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</si>
</sst>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8" customWidth="1"/>
    <col min="4" max="5" width="7" customWidth="1"/>
    <col min="6" max="6" width="11" customWidth="1"/>
    <col min="7" max="8" width="10" customWidth="1"/>
    <col min="10" max="10" width="28" customWidth="1"/>
    <col min="11" max="11" width="11" hidden="1" customWidth="1"/>
    <col min="12" max="12" width="12" hidden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46300</v>
      </c>
      <c r="B2" t="s">
        <v>12</v>
      </c>
      <c r="C2" t="s">
        <v>13</v>
      </c>
      <c r="D2" s="3">
        <v>3</v>
      </c>
      <c r="E2" s="3">
        <v>5</v>
      </c>
      <c r="F2" s="3">
        <v>135</v>
      </c>
      <c r="G2" s="3">
        <f>D2*E2*F2</f>
        <v>2025</v>
      </c>
      <c r="H2" s="3">
        <f>IF(F2="","",ROUND(F2*(1+E2/30),0))</f>
        <v>158</v>
      </c>
      <c r="I2" t="str">
        <f>IF(F2="","",IF(COUNTIFS(C$1:C2,C2,F$1:F2,"&gt;="&amp;F2)=1,"PR",""))</f>
        <v>PR</v>
      </c>
      <c r="K2" s="3">
        <f>IF(I2="PR",COUNTIFS(C$1:C2,C2,I$1:I2,"PR"),"")</f>
        <v>1</v>
      </c>
      <c r="L2" s="3">
        <f>IF(COUNTIF(A$1:A2,A2)=1,1,0)</f>
        <v>1</v>
      </c>
    </row>
    <row r="3" spans="1:12" x14ac:dyDescent="0.25">
      <c r="A3" s="2">
        <v>46300</v>
      </c>
      <c r="B3" t="s">
        <v>12</v>
      </c>
      <c r="C3" t="s">
        <v>14</v>
      </c>
      <c r="D3" s="3">
        <v>3</v>
      </c>
      <c r="E3" s="3">
        <v>5</v>
      </c>
      <c r="F3" s="3">
        <v>115</v>
      </c>
      <c r="G3" s="3">
        <f>D3*E3*F3</f>
        <v>1725</v>
      </c>
      <c r="H3" s="3">
        <f>IF(F3="","",ROUND(F3*(1+E3/30),0))</f>
        <v>134</v>
      </c>
      <c r="I3" t="str">
        <f>IF(F3="","",IF(COUNTIFS(C$1:C3,C3,F$1:F3,"&gt;="&amp;F3)=1,"PR",""))</f>
        <v>PR</v>
      </c>
      <c r="K3" s="3">
        <f>IF(I3="PR",COUNTIFS(C$1:C3,C3,I$1:I3,"PR"),"")</f>
        <v>1</v>
      </c>
      <c r="L3" s="3">
        <f>IF(COUNTIF(A$1:A3,A3)=1,1,0)</f>
        <v>0</v>
      </c>
    </row>
    <row r="4" spans="1:12" x14ac:dyDescent="0.25">
      <c r="A4" s="2">
        <v>46300</v>
      </c>
      <c r="B4" t="s">
        <v>12</v>
      </c>
      <c r="C4" t="s">
        <v>15</v>
      </c>
      <c r="D4" s="3">
        <v>3</v>
      </c>
      <c r="E4" s="3">
        <v>8</v>
      </c>
      <c r="F4" s="3">
        <v>95</v>
      </c>
      <c r="G4" s="3">
        <f>D4*E4*F4</f>
        <v>2280</v>
      </c>
      <c r="H4" s="3">
        <f>IF(F4="","",ROUND(F4*(1+E4/30),0))</f>
        <v>120</v>
      </c>
      <c r="I4" t="str">
        <f>IF(F4="","",IF(COUNTIFS(C$1:C4,C4,F$1:F4,"&gt;="&amp;F4)=1,"PR",""))</f>
        <v>PR</v>
      </c>
      <c r="K4" s="3">
        <f>IF(I4="PR",COUNTIFS(C$1:C4,C4,I$1:I4,"PR"),"")</f>
        <v>1</v>
      </c>
      <c r="L4" s="3">
        <f>IF(COUNTIF(A$1:A4,A4)=1,1,0)</f>
        <v>0</v>
      </c>
    </row>
    <row r="5" spans="1:12" x14ac:dyDescent="0.25">
      <c r="A5" s="2">
        <v>46302</v>
      </c>
      <c r="B5" t="s">
        <v>16</v>
      </c>
      <c r="C5" t="s">
        <v>17</v>
      </c>
      <c r="D5" s="3">
        <v>1</v>
      </c>
      <c r="E5" s="3">
        <v>5</v>
      </c>
      <c r="F5" s="3">
        <v>185</v>
      </c>
      <c r="G5" s="3">
        <f>D5*E5*F5</f>
        <v>925</v>
      </c>
      <c r="H5" s="3">
        <f>IF(F5="","",ROUND(F5*(1+E5/30),0))</f>
        <v>216</v>
      </c>
      <c r="I5" t="str">
        <f>IF(F5="","",IF(COUNTIFS(C$1:C5,C5,F$1:F5,"&gt;="&amp;F5)=1,"PR",""))</f>
        <v>PR</v>
      </c>
      <c r="K5" s="3">
        <f>IF(I5="PR",COUNTIFS(C$1:C5,C5,I$1:I5,"PR"),"")</f>
        <v>1</v>
      </c>
      <c r="L5" s="3">
        <f>IF(COUNTIF(A$1:A5,A5)=1,1,0)</f>
        <v>1</v>
      </c>
    </row>
    <row r="6" spans="1:12" x14ac:dyDescent="0.25">
      <c r="A6" s="2">
        <v>46302</v>
      </c>
      <c r="B6" t="s">
        <v>16</v>
      </c>
      <c r="C6" t="s">
        <v>18</v>
      </c>
      <c r="D6" s="3">
        <v>3</v>
      </c>
      <c r="E6" s="3">
        <v>5</v>
      </c>
      <c r="F6" s="3">
        <v>75</v>
      </c>
      <c r="G6" s="3">
        <f>D6*E6*F6</f>
        <v>1125</v>
      </c>
      <c r="H6" s="3">
        <f>IF(F6="","",ROUND(F6*(1+E6/30),0))</f>
        <v>88</v>
      </c>
      <c r="I6" t="str">
        <f>IF(F6="","",IF(COUNTIFS(C$1:C6,C6,F$1:F6,"&gt;="&amp;F6)=1,"PR",""))</f>
        <v>PR</v>
      </c>
      <c r="K6" s="3">
        <f>IF(I6="PR",COUNTIFS(C$1:C6,C6,I$1:I6,"PR"),"")</f>
        <v>1</v>
      </c>
      <c r="L6" s="3">
        <f>IF(COUNTIF(A$1:A6,A6)=1,1,0)</f>
        <v>0</v>
      </c>
    </row>
    <row r="7" spans="1:12" x14ac:dyDescent="0.25">
      <c r="A7" s="2">
        <v>46302</v>
      </c>
      <c r="B7" t="s">
        <v>16</v>
      </c>
      <c r="C7" t="s">
        <v>19</v>
      </c>
      <c r="D7" s="3">
        <v>3</v>
      </c>
      <c r="E7" s="3">
        <v>10</v>
      </c>
      <c r="F7" s="3">
        <v>100</v>
      </c>
      <c r="G7" s="3">
        <f>D7*E7*F7</f>
        <v>3000</v>
      </c>
      <c r="H7" s="3">
        <f>IF(F7="","",ROUND(F7*(1+E7/30),0))</f>
        <v>133</v>
      </c>
      <c r="I7" t="str">
        <f>IF(F7="","",IF(COUNTIFS(C$1:C7,C7,F$1:F7,"&gt;="&amp;F7)=1,"PR",""))</f>
        <v>PR</v>
      </c>
      <c r="K7" s="3">
        <f>IF(I7="PR",COUNTIFS(C$1:C7,C7,I$1:I7,"PR"),"")</f>
        <v>1</v>
      </c>
      <c r="L7" s="3">
        <f>IF(COUNTIF(A$1:A7,A7)=1,1,0)</f>
        <v>0</v>
      </c>
    </row>
    <row r="8" spans="1:12" x14ac:dyDescent="0.25">
      <c r="A8" s="2">
        <v>46304</v>
      </c>
      <c r="B8" t="s">
        <v>12</v>
      </c>
      <c r="C8" t="s">
        <v>13</v>
      </c>
      <c r="D8" s="3">
        <v>3</v>
      </c>
      <c r="E8" s="3">
        <v>5</v>
      </c>
      <c r="F8" s="3">
        <v>140</v>
      </c>
      <c r="G8" s="3">
        <f>D8*E8*F8</f>
        <v>2100</v>
      </c>
      <c r="H8" s="3">
        <f>IF(F8="","",ROUND(F8*(1+E8/30),0))</f>
        <v>163</v>
      </c>
      <c r="I8" t="str">
        <f>IF(F8="","",IF(COUNTIFS(C$1:C8,C8,F$1:F8,"&gt;="&amp;F8)=1,"PR",""))</f>
        <v>PR</v>
      </c>
      <c r="K8" s="3">
        <f>IF(I8="PR",COUNTIFS(C$1:C8,C8,I$1:I8,"PR"),"")</f>
        <v>2</v>
      </c>
      <c r="L8" s="3">
        <f>IF(COUNTIF(A$1:A8,A8)=1,1,0)</f>
        <v>1</v>
      </c>
    </row>
    <row r="9" spans="1:12" x14ac:dyDescent="0.25">
      <c r="A9" s="2">
        <v>46304</v>
      </c>
      <c r="B9" t="s">
        <v>12</v>
      </c>
      <c r="C9" t="s">
        <v>14</v>
      </c>
      <c r="D9" s="3">
        <v>3</v>
      </c>
      <c r="E9" s="3">
        <v>5</v>
      </c>
      <c r="F9" s="3">
        <v>120</v>
      </c>
      <c r="G9" s="3">
        <f>D9*E9*F9</f>
        <v>1800</v>
      </c>
      <c r="H9" s="3">
        <f>IF(F9="","",ROUND(F9*(1+E9/30),0))</f>
        <v>140</v>
      </c>
      <c r="I9" t="str">
        <f>IF(F9="","",IF(COUNTIFS(C$1:C9,C9,F$1:F9,"&gt;="&amp;F9)=1,"PR",""))</f>
        <v>PR</v>
      </c>
      <c r="K9" s="3">
        <f>IF(I9="PR",COUNTIFS(C$1:C9,C9,I$1:I9,"PR"),"")</f>
        <v>2</v>
      </c>
      <c r="L9" s="3">
        <f>IF(COUNTIF(A$1:A9,A9)=1,1,0)</f>
        <v>0</v>
      </c>
    </row>
    <row r="10" spans="1:12" x14ac:dyDescent="0.25">
      <c r="A10" s="2">
        <v>46304</v>
      </c>
      <c r="B10" t="s">
        <v>12</v>
      </c>
      <c r="C10" t="s">
        <v>15</v>
      </c>
      <c r="D10" s="3">
        <v>3</v>
      </c>
      <c r="E10" s="3">
        <v>8</v>
      </c>
      <c r="F10" s="3">
        <v>100</v>
      </c>
      <c r="G10" s="3">
        <f>D10*E10*F10</f>
        <v>2400</v>
      </c>
      <c r="H10" s="3">
        <f>IF(F10="","",ROUND(F10*(1+E10/30),0))</f>
        <v>127</v>
      </c>
      <c r="I10" t="str">
        <f>IF(F10="","",IF(COUNTIFS(C$1:C10,C10,F$1:F10,"&gt;="&amp;F10)=1,"PR",""))</f>
        <v>PR</v>
      </c>
      <c r="K10" s="3">
        <f>IF(I10="PR",COUNTIFS(C$1:C10,C10,I$1:I10,"PR"),"")</f>
        <v>2</v>
      </c>
      <c r="L10" s="3">
        <f>IF(COUNTIF(A$1:A10,A10)=1,1,0)</f>
        <v>0</v>
      </c>
    </row>
    <row r="11" spans="1:12" x14ac:dyDescent="0.25">
      <c r="A11" s="2">
        <v>46307</v>
      </c>
      <c r="B11" t="s">
        <v>16</v>
      </c>
      <c r="C11" t="s">
        <v>17</v>
      </c>
      <c r="D11" s="3">
        <v>1</v>
      </c>
      <c r="E11" s="3">
        <v>5</v>
      </c>
      <c r="F11" s="3">
        <v>195</v>
      </c>
      <c r="G11" s="3">
        <f>D11*E11*F11</f>
        <v>975</v>
      </c>
      <c r="H11" s="3">
        <f>IF(F11="","",ROUND(F11*(1+E11/30),0))</f>
        <v>228</v>
      </c>
      <c r="I11" t="str">
        <f>IF(F11="","",IF(COUNTIFS(C$1:C11,C11,F$1:F11,"&gt;="&amp;F11)=1,"PR",""))</f>
        <v>PR</v>
      </c>
      <c r="K11" s="3">
        <f>IF(I11="PR",COUNTIFS(C$1:C11,C11,I$1:I11,"PR"),"")</f>
        <v>2</v>
      </c>
      <c r="L11" s="3">
        <f>IF(COUNTIF(A$1:A11,A11)=1,1,0)</f>
        <v>1</v>
      </c>
    </row>
    <row r="12" spans="1:12" x14ac:dyDescent="0.25">
      <c r="A12" s="2">
        <v>46307</v>
      </c>
      <c r="B12" t="s">
        <v>16</v>
      </c>
      <c r="C12" t="s">
        <v>18</v>
      </c>
      <c r="D12" s="3">
        <v>3</v>
      </c>
      <c r="E12" s="3">
        <v>5</v>
      </c>
      <c r="F12" s="3">
        <v>80</v>
      </c>
      <c r="G12" s="3">
        <f>D12*E12*F12</f>
        <v>1200</v>
      </c>
      <c r="H12" s="3">
        <f>IF(F12="","",ROUND(F12*(1+E12/30),0))</f>
        <v>93</v>
      </c>
      <c r="I12" t="str">
        <f>IF(F12="","",IF(COUNTIFS(C$1:C12,C12,F$1:F12,"&gt;="&amp;F12)=1,"PR",""))</f>
        <v>PR</v>
      </c>
      <c r="K12" s="3">
        <f>IF(I12="PR",COUNTIFS(C$1:C12,C12,I$1:I12,"PR"),"")</f>
        <v>2</v>
      </c>
      <c r="L12" s="3">
        <f>IF(COUNTIF(A$1:A12,A12)=1,1,0)</f>
        <v>0</v>
      </c>
    </row>
    <row r="13" spans="1:12" x14ac:dyDescent="0.25">
      <c r="A13" s="2">
        <v>46307</v>
      </c>
      <c r="B13" t="s">
        <v>16</v>
      </c>
      <c r="C13" t="s">
        <v>19</v>
      </c>
      <c r="D13" s="3">
        <v>3</v>
      </c>
      <c r="E13" s="3">
        <v>10</v>
      </c>
      <c r="F13" s="3">
        <v>105</v>
      </c>
      <c r="G13" s="3">
        <f>D13*E13*F13</f>
        <v>3150</v>
      </c>
      <c r="H13" s="3">
        <f>IF(F13="","",ROUND(F13*(1+E13/30),0))</f>
        <v>140</v>
      </c>
      <c r="I13" t="str">
        <f>IF(F13="","",IF(COUNTIFS(C$1:C13,C13,F$1:F13,"&gt;="&amp;F13)=1,"PR",""))</f>
        <v>PR</v>
      </c>
      <c r="K13" s="3">
        <f>IF(I13="PR",COUNTIFS(C$1:C13,C13,I$1:I13,"PR"),"")</f>
        <v>2</v>
      </c>
      <c r="L13" s="3">
        <f>IF(COUNTIF(A$1:A13,A13)=1,1,0)</f>
        <v>0</v>
      </c>
    </row>
    <row r="14" spans="1:12" x14ac:dyDescent="0.25">
      <c r="A14" s="2">
        <v>46309</v>
      </c>
      <c r="B14" t="s">
        <v>12</v>
      </c>
      <c r="C14" t="s">
        <v>13</v>
      </c>
      <c r="D14" s="3">
        <v>3</v>
      </c>
      <c r="E14" s="3">
        <v>5</v>
      </c>
      <c r="F14" s="3">
        <v>145</v>
      </c>
      <c r="G14" s="3">
        <f>D14*E14*F14</f>
        <v>2175</v>
      </c>
      <c r="H14" s="3">
        <f>IF(F14="","",ROUND(F14*(1+E14/30),0))</f>
        <v>169</v>
      </c>
      <c r="I14" t="str">
        <f>IF(F14="","",IF(COUNTIFS(C$1:C14,C14,F$1:F14,"&gt;="&amp;F14)=1,"PR",""))</f>
        <v>PR</v>
      </c>
      <c r="K14" s="3">
        <f>IF(I14="PR",COUNTIFS(C$1:C14,C14,I$1:I14,"PR"),"")</f>
        <v>3</v>
      </c>
      <c r="L14" s="3">
        <f>IF(COUNTIF(A$1:A14,A14)=1,1,0)</f>
        <v>1</v>
      </c>
    </row>
    <row r="15" spans="1:12" x14ac:dyDescent="0.25">
      <c r="A15" s="2">
        <v>46309</v>
      </c>
      <c r="B15" t="s">
        <v>12</v>
      </c>
      <c r="C15" t="s">
        <v>14</v>
      </c>
      <c r="D15" s="3">
        <v>3</v>
      </c>
      <c r="E15" s="3">
        <v>4</v>
      </c>
      <c r="F15" s="3">
        <v>125</v>
      </c>
      <c r="G15" s="3">
        <f>D15*E15*F15</f>
        <v>1500</v>
      </c>
      <c r="H15" s="3">
        <f>IF(F15="","",ROUND(F15*(1+E15/30),0))</f>
        <v>142</v>
      </c>
      <c r="I15" t="str">
        <f>IF(F15="","",IF(COUNTIFS(C$1:C15,C15,F$1:F15,"&gt;="&amp;F15)=1,"PR",""))</f>
        <v>PR</v>
      </c>
      <c r="J15" t="s">
        <v>20</v>
      </c>
      <c r="K15" s="3">
        <f>IF(I15="PR",COUNTIFS(C$1:C15,C15,I$1:I15,"PR"),"")</f>
        <v>3</v>
      </c>
      <c r="L15" s="3">
        <f>IF(COUNTIF(A$1:A15,A15)=1,1,0)</f>
        <v>0</v>
      </c>
    </row>
    <row r="16" spans="1:12" x14ac:dyDescent="0.25">
      <c r="A16" s="2">
        <v>46309</v>
      </c>
      <c r="B16" t="s">
        <v>12</v>
      </c>
      <c r="C16" t="s">
        <v>15</v>
      </c>
      <c r="D16" s="3">
        <v>3</v>
      </c>
      <c r="E16" s="3">
        <v>8</v>
      </c>
      <c r="F16" s="3">
        <v>105</v>
      </c>
      <c r="G16" s="3">
        <f>D16*E16*F16</f>
        <v>2520</v>
      </c>
      <c r="H16" s="3">
        <f>IF(F16="","",ROUND(F16*(1+E16/30),0))</f>
        <v>133</v>
      </c>
      <c r="I16" t="str">
        <f>IF(F16="","",IF(COUNTIFS(C$1:C16,C16,F$1:F16,"&gt;="&amp;F16)=1,"PR",""))</f>
        <v>PR</v>
      </c>
      <c r="K16" s="3">
        <f>IF(I16="PR",COUNTIFS(C$1:C16,C16,I$1:I16,"PR"),"")</f>
        <v>3</v>
      </c>
      <c r="L16" s="3">
        <f>IF(COUNTIF(A$1:A16,A16)=1,1,0)</f>
        <v>0</v>
      </c>
    </row>
    <row r="17" spans="1:12" x14ac:dyDescent="0.25">
      <c r="A17" s="2">
        <v>46311</v>
      </c>
      <c r="B17" t="s">
        <v>16</v>
      </c>
      <c r="C17" t="s">
        <v>17</v>
      </c>
      <c r="D17" s="3">
        <v>1</v>
      </c>
      <c r="E17" s="3">
        <v>5</v>
      </c>
      <c r="F17" s="3">
        <v>205</v>
      </c>
      <c r="G17" s="3">
        <f>D17*E17*F17</f>
        <v>1025</v>
      </c>
      <c r="H17" s="3">
        <f>IF(F17="","",ROUND(F17*(1+E17/30),0))</f>
        <v>239</v>
      </c>
      <c r="I17" t="str">
        <f>IF(F17="","",IF(COUNTIFS(C$1:C17,C17,F$1:F17,"&gt;="&amp;F17)=1,"PR",""))</f>
        <v>PR</v>
      </c>
      <c r="K17" s="3">
        <f>IF(I17="PR",COUNTIFS(C$1:C17,C17,I$1:I17,"PR"),"")</f>
        <v>3</v>
      </c>
      <c r="L17" s="3">
        <f>IF(COUNTIF(A$1:A17,A17)=1,1,0)</f>
        <v>1</v>
      </c>
    </row>
    <row r="18" spans="1:12" x14ac:dyDescent="0.25">
      <c r="A18" s="2">
        <v>46311</v>
      </c>
      <c r="B18" t="s">
        <v>16</v>
      </c>
      <c r="C18" t="s">
        <v>18</v>
      </c>
      <c r="D18" s="3">
        <v>3</v>
      </c>
      <c r="E18" s="3">
        <v>5</v>
      </c>
      <c r="F18" s="3">
        <v>80</v>
      </c>
      <c r="G18" s="3">
        <f>D18*E18*F18</f>
        <v>1200</v>
      </c>
      <c r="H18" s="3">
        <f>IF(F18="","",ROUND(F18*(1+E18/30),0))</f>
        <v>93</v>
      </c>
      <c r="I18" t="str">
        <f>IF(F18="","",IF(COUNTIFS(C$1:C18,C18,F$1:F18,"&gt;="&amp;F18)=1,"PR",""))</f>
        <v/>
      </c>
      <c r="J18" t="s">
        <v>21</v>
      </c>
      <c r="K18" s="3" t="str">
        <f>IF(I18="PR",COUNTIFS(C$1:C18,C18,I$1:I18,"PR"),"")</f>
        <v/>
      </c>
      <c r="L18" s="3">
        <f>IF(COUNTIF(A$1:A18,A18)=1,1,0)</f>
        <v>0</v>
      </c>
    </row>
    <row r="19" spans="1:12" x14ac:dyDescent="0.25">
      <c r="A19" s="2">
        <v>46311</v>
      </c>
      <c r="B19" t="s">
        <v>16</v>
      </c>
      <c r="C19" t="s">
        <v>19</v>
      </c>
      <c r="D19" s="3">
        <v>3</v>
      </c>
      <c r="E19" s="3">
        <v>10</v>
      </c>
      <c r="F19" s="3">
        <v>110</v>
      </c>
      <c r="G19" s="3">
        <f>D19*E19*F19</f>
        <v>3300</v>
      </c>
      <c r="H19" s="3">
        <f>IF(F19="","",ROUND(F19*(1+E19/30),0))</f>
        <v>147</v>
      </c>
      <c r="I19" t="str">
        <f>IF(F19="","",IF(COUNTIFS(C$1:C19,C19,F$1:F19,"&gt;="&amp;F19)=1,"PR",""))</f>
        <v>PR</v>
      </c>
      <c r="K19" s="3">
        <f>IF(I19="PR",COUNTIFS(C$1:C19,C19,I$1:I19,"PR"),"")</f>
        <v>3</v>
      </c>
      <c r="L19" s="3">
        <f>IF(COUNTIF(A$1:A19,A19)=1,1,0)</f>
        <v>0</v>
      </c>
    </row>
    <row r="20" spans="1:12" x14ac:dyDescent="0.25">
      <c r="A20" s="2">
        <v>46314</v>
      </c>
      <c r="B20" t="s">
        <v>12</v>
      </c>
      <c r="C20" t="s">
        <v>13</v>
      </c>
      <c r="D20" s="3">
        <v>3</v>
      </c>
      <c r="E20" s="3">
        <v>5</v>
      </c>
      <c r="F20" s="3">
        <v>150</v>
      </c>
      <c r="G20" s="3">
        <f>D20*E20*F20</f>
        <v>2250</v>
      </c>
      <c r="H20" s="3">
        <f>IF(F20="","",ROUND(F20*(1+E20/30),0))</f>
        <v>175</v>
      </c>
      <c r="I20" t="str">
        <f>IF(F20="","",IF(COUNTIFS(C$1:C20,C20,F$1:F20,"&gt;="&amp;F20)=1,"PR",""))</f>
        <v>PR</v>
      </c>
      <c r="J20" t="s">
        <v>22</v>
      </c>
      <c r="K20" s="3">
        <f>IF(I20="PR",COUNTIFS(C$1:C20,C20,I$1:I20,"PR"),"")</f>
        <v>4</v>
      </c>
      <c r="L20" s="3">
        <f>IF(COUNTIF(A$1:A20,A20)=1,1,0)</f>
        <v>1</v>
      </c>
    </row>
    <row r="21" spans="1:12" x14ac:dyDescent="0.25">
      <c r="A21" s="2">
        <v>46314</v>
      </c>
      <c r="B21" t="s">
        <v>12</v>
      </c>
      <c r="C21" t="s">
        <v>14</v>
      </c>
      <c r="D21" s="3">
        <v>3</v>
      </c>
      <c r="E21" s="3">
        <v>5</v>
      </c>
      <c r="F21" s="3">
        <v>125</v>
      </c>
      <c r="G21" s="3">
        <f>D21*E21*F21</f>
        <v>1875</v>
      </c>
      <c r="H21" s="3">
        <f>IF(F21="","",ROUND(F21*(1+E21/30),0))</f>
        <v>146</v>
      </c>
      <c r="I21" t="str">
        <f>IF(F21="","",IF(COUNTIFS(C$1:C21,C21,F$1:F21,"&gt;="&amp;F21)=1,"PR",""))</f>
        <v/>
      </c>
      <c r="K21" s="3" t="str">
        <f>IF(I21="PR",COUNTIFS(C$1:C21,C21,I$1:I21,"PR"),"")</f>
        <v/>
      </c>
      <c r="L21" s="3">
        <f>IF(COUNTIF(A$1:A21,A21)=1,1,0)</f>
        <v>0</v>
      </c>
    </row>
    <row r="22" spans="1:12" x14ac:dyDescent="0.25">
      <c r="A22" s="2">
        <v>46314</v>
      </c>
      <c r="B22" t="s">
        <v>12</v>
      </c>
      <c r="C22" t="s">
        <v>15</v>
      </c>
      <c r="D22" s="3">
        <v>3</v>
      </c>
      <c r="E22" s="3">
        <v>8</v>
      </c>
      <c r="F22" s="3">
        <v>110</v>
      </c>
      <c r="G22" s="3">
        <f>D22*E22*F22</f>
        <v>2640</v>
      </c>
      <c r="H22" s="3">
        <f>IF(F22="","",ROUND(F22*(1+E22/30),0))</f>
        <v>139</v>
      </c>
      <c r="I22" t="str">
        <f>IF(F22="","",IF(COUNTIFS(C$1:C22,C22,F$1:F22,"&gt;="&amp;F22)=1,"PR",""))</f>
        <v>PR</v>
      </c>
      <c r="K22" s="3">
        <f>IF(I22="PR",COUNTIFS(C$1:C22,C22,I$1:I22,"PR"),"")</f>
        <v>4</v>
      </c>
      <c r="L22" s="3">
        <f>IF(COUNTIF(A$1:A22,A22)=1,1,0)</f>
        <v>0</v>
      </c>
    </row>
    <row r="23" spans="1:12" x14ac:dyDescent="0.25">
      <c r="A23" s="2">
        <v>46316</v>
      </c>
      <c r="B23" t="s">
        <v>16</v>
      </c>
      <c r="C23" t="s">
        <v>17</v>
      </c>
      <c r="D23" s="3">
        <v>1</v>
      </c>
      <c r="E23" s="3">
        <v>5</v>
      </c>
      <c r="F23" s="3">
        <v>215</v>
      </c>
      <c r="G23" s="3">
        <f>D23*E23*F23</f>
        <v>1075</v>
      </c>
      <c r="H23" s="3">
        <f>IF(F23="","",ROUND(F23*(1+E23/30),0))</f>
        <v>251</v>
      </c>
      <c r="I23" t="str">
        <f>IF(F23="","",IF(COUNTIFS(C$1:C23,C23,F$1:F23,"&gt;="&amp;F23)=1,"PR",""))</f>
        <v>PR</v>
      </c>
      <c r="J23" t="s">
        <v>23</v>
      </c>
      <c r="K23" s="3">
        <f>IF(I23="PR",COUNTIFS(C$1:C23,C23,I$1:I23,"PR"),"")</f>
        <v>4</v>
      </c>
      <c r="L23" s="3">
        <f>IF(COUNTIF(A$1:A23,A23)=1,1,0)</f>
        <v>1</v>
      </c>
    </row>
    <row r="24" spans="1:12" x14ac:dyDescent="0.25">
      <c r="A24" s="2">
        <v>46316</v>
      </c>
      <c r="B24" t="s">
        <v>16</v>
      </c>
      <c r="C24" t="s">
        <v>18</v>
      </c>
      <c r="D24" s="3">
        <v>3</v>
      </c>
      <c r="E24" s="3">
        <v>5</v>
      </c>
      <c r="F24" s="3">
        <v>85</v>
      </c>
      <c r="G24" s="3">
        <f>D24*E24*F24</f>
        <v>1275</v>
      </c>
      <c r="H24" s="3">
        <f>IF(F24="","",ROUND(F24*(1+E24/30),0))</f>
        <v>99</v>
      </c>
      <c r="I24" t="str">
        <f>IF(F24="","",IF(COUNTIFS(C$1:C24,C24,F$1:F24,"&gt;="&amp;F24)=1,"PR",""))</f>
        <v>PR</v>
      </c>
      <c r="K24" s="3">
        <f>IF(I24="PR",COUNTIFS(C$1:C24,C24,I$1:I24,"PR"),"")</f>
        <v>3</v>
      </c>
      <c r="L24" s="3">
        <f>IF(COUNTIF(A$1:A24,A24)=1,1,0)</f>
        <v>0</v>
      </c>
    </row>
    <row r="25" spans="1:12" x14ac:dyDescent="0.25">
      <c r="A25" s="2">
        <v>46316</v>
      </c>
      <c r="B25" t="s">
        <v>16</v>
      </c>
      <c r="C25" t="s">
        <v>19</v>
      </c>
      <c r="D25" s="3">
        <v>3</v>
      </c>
      <c r="E25" s="3">
        <v>12</v>
      </c>
      <c r="F25" s="3">
        <v>110</v>
      </c>
      <c r="G25" s="3">
        <f>D25*E25*F25</f>
        <v>3960</v>
      </c>
      <c r="H25" s="3">
        <f>IF(F25="","",ROUND(F25*(1+E25/30),0))</f>
        <v>154</v>
      </c>
      <c r="I25" t="str">
        <f>IF(F25="","",IF(COUNTIFS(C$1:C25,C25,F$1:F25,"&gt;="&amp;F25)=1,"PR",""))</f>
        <v/>
      </c>
      <c r="J25" t="s">
        <v>24</v>
      </c>
      <c r="K25" s="3" t="str">
        <f>IF(I25="PR",COUNTIFS(C$1:C25,C25,I$1:I25,"PR"),"")</f>
        <v/>
      </c>
      <c r="L25" s="3">
        <f>IF(COUNTIF(A$1:A25,A25)=1,1,0)</f>
        <v>0</v>
      </c>
    </row>
    <row r="26" spans="1:12" x14ac:dyDescent="0.25">
      <c r="A26" s="2">
        <v>46318</v>
      </c>
      <c r="B26" t="s">
        <v>12</v>
      </c>
      <c r="C26" t="s">
        <v>13</v>
      </c>
      <c r="D26" s="3">
        <v>3</v>
      </c>
      <c r="E26" s="3">
        <v>5</v>
      </c>
      <c r="F26" s="3">
        <v>155</v>
      </c>
      <c r="G26" s="3">
        <f>D26*E26*F26</f>
        <v>2325</v>
      </c>
      <c r="H26" s="3">
        <f>IF(F26="","",ROUND(F26*(1+E26/30),0))</f>
        <v>181</v>
      </c>
      <c r="I26" t="str">
        <f>IF(F26="","",IF(COUNTIFS(C$1:C26,C26,F$1:F26,"&gt;="&amp;F26)=1,"PR",""))</f>
        <v>PR</v>
      </c>
      <c r="K26" s="3">
        <f>IF(I26="PR",COUNTIFS(C$1:C26,C26,I$1:I26,"PR"),"")</f>
        <v>5</v>
      </c>
      <c r="L26" s="3">
        <f>IF(COUNTIF(A$1:A26,A26)=1,1,0)</f>
        <v>1</v>
      </c>
    </row>
    <row r="27" spans="1:12" x14ac:dyDescent="0.25">
      <c r="A27" s="2">
        <v>46318</v>
      </c>
      <c r="B27" t="s">
        <v>12</v>
      </c>
      <c r="C27" t="s">
        <v>14</v>
      </c>
      <c r="D27" s="3">
        <v>3</v>
      </c>
      <c r="E27" s="3">
        <v>5</v>
      </c>
      <c r="F27" s="3">
        <v>130</v>
      </c>
      <c r="G27" s="3">
        <f>D27*E27*F27</f>
        <v>1950</v>
      </c>
      <c r="H27" s="3">
        <f>IF(F27="","",ROUND(F27*(1+E27/30),0))</f>
        <v>152</v>
      </c>
      <c r="I27" t="str">
        <f>IF(F27="","",IF(COUNTIFS(C$1:C27,C27,F$1:F27,"&gt;="&amp;F27)=1,"PR",""))</f>
        <v>PR</v>
      </c>
      <c r="K27" s="3">
        <f>IF(I27="PR",COUNTIFS(C$1:C27,C27,I$1:I27,"PR"),"")</f>
        <v>4</v>
      </c>
      <c r="L27" s="3">
        <f>IF(COUNTIF(A$1:A27,A27)=1,1,0)</f>
        <v>0</v>
      </c>
    </row>
    <row r="28" spans="1:12" x14ac:dyDescent="0.25">
      <c r="A28" s="2">
        <v>46318</v>
      </c>
      <c r="B28" t="s">
        <v>12</v>
      </c>
      <c r="C28" t="s">
        <v>15</v>
      </c>
      <c r="D28" s="3">
        <v>3</v>
      </c>
      <c r="E28" s="3">
        <v>8</v>
      </c>
      <c r="F28" s="3">
        <v>115</v>
      </c>
      <c r="G28" s="3">
        <f>D28*E28*F28</f>
        <v>2760</v>
      </c>
      <c r="H28" s="3">
        <f>IF(F28="","",ROUND(F28*(1+E28/30),0))</f>
        <v>146</v>
      </c>
      <c r="I28" t="str">
        <f>IF(F28="","",IF(COUNTIFS(C$1:C28,C28,F$1:F28,"&gt;="&amp;F28)=1,"PR",""))</f>
        <v>PR</v>
      </c>
      <c r="K28" s="3">
        <f>IF(I28="PR",COUNTIFS(C$1:C28,C28,I$1:I28,"PR"),"")</f>
        <v>5</v>
      </c>
      <c r="L28" s="3">
        <f>IF(COUNTIF(A$1:A28,A28)=1,1,0)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4" max="4" width="15" customWidth="1"/>
    <col min="5" max="6" width="12" customWidth="1"/>
    <col min="7" max="7" width="14" customWidth="1"/>
    <col min="8" max="8" width="11" customWidth="1"/>
  </cols>
  <sheetData>
    <row r="1" spans="1:8" s="1" customFormat="1" x14ac:dyDescent="0.25">
      <c r="A1" s="1" t="s">
        <v>2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x14ac:dyDescent="0.25">
      <c r="A2" t="s">
        <v>13</v>
      </c>
      <c r="B2" s="3">
        <f>COUNTIF('Workout Log'!$C$2:$C$1000,A2)</f>
        <v>5</v>
      </c>
      <c r="C2" s="3">
        <f>COUNTIFS('Workout Log'!$C$2:$C$1000,A2,'Workout Log'!$I$2:$I$1000,"PR")</f>
        <v>5</v>
      </c>
      <c r="D2" s="3">
        <f>SUMIFS('Workout Log'!$F$2:$F$1000,'Workout Log'!$C$2:$C$1000,A2,'Workout Log'!$K$2:$K$1000,1)</f>
        <v>135</v>
      </c>
      <c r="E2" s="3">
        <f>SUMIFS('Workout Log'!$F$2:$F$1000,'Workout Log'!$C$2:$C$1000,A2,'Workout Log'!$K$2:$K$1000,C2)</f>
        <v>155</v>
      </c>
      <c r="F2" s="3">
        <f>SUMIFS('Workout Log'!$E$2:$E$1000,'Workout Log'!$C$2:$C$1000,A2,'Workout Log'!$K$2:$K$1000,C2)</f>
        <v>5</v>
      </c>
      <c r="G2" s="2">
        <f>IF(C2=0,"",SUMIFS('Workout Log'!$A$2:$A$1000,'Workout Log'!$C$2:$C$1000,A2,'Workout Log'!$K$2:$K$1000,C2))</f>
        <v>46318</v>
      </c>
      <c r="H2" s="3">
        <f>E2-D2</f>
        <v>20</v>
      </c>
    </row>
    <row r="3" spans="1:8" x14ac:dyDescent="0.25">
      <c r="A3" t="s">
        <v>14</v>
      </c>
      <c r="B3" s="3">
        <f>COUNTIF('Workout Log'!$C$2:$C$1000,A3)</f>
        <v>5</v>
      </c>
      <c r="C3" s="3">
        <f>COUNTIFS('Workout Log'!$C$2:$C$1000,A3,'Workout Log'!$I$2:$I$1000,"PR")</f>
        <v>4</v>
      </c>
      <c r="D3" s="3">
        <f>SUMIFS('Workout Log'!$F$2:$F$1000,'Workout Log'!$C$2:$C$1000,A3,'Workout Log'!$K$2:$K$1000,1)</f>
        <v>115</v>
      </c>
      <c r="E3" s="3">
        <f>SUMIFS('Workout Log'!$F$2:$F$1000,'Workout Log'!$C$2:$C$1000,A3,'Workout Log'!$K$2:$K$1000,C3)</f>
        <v>130</v>
      </c>
      <c r="F3" s="3">
        <f>SUMIFS('Workout Log'!$E$2:$E$1000,'Workout Log'!$C$2:$C$1000,A3,'Workout Log'!$K$2:$K$1000,C3)</f>
        <v>5</v>
      </c>
      <c r="G3" s="2">
        <f>IF(C3=0,"",SUMIFS('Workout Log'!$A$2:$A$1000,'Workout Log'!$C$2:$C$1000,A3,'Workout Log'!$K$2:$K$1000,C3))</f>
        <v>46318</v>
      </c>
      <c r="H3" s="3">
        <f>E3-D3</f>
        <v>15</v>
      </c>
    </row>
    <row r="4" spans="1:8" x14ac:dyDescent="0.25">
      <c r="A4" t="s">
        <v>15</v>
      </c>
      <c r="B4" s="3">
        <f>COUNTIF('Workout Log'!$C$2:$C$1000,A4)</f>
        <v>5</v>
      </c>
      <c r="C4" s="3">
        <f>COUNTIFS('Workout Log'!$C$2:$C$1000,A4,'Workout Log'!$I$2:$I$1000,"PR")</f>
        <v>5</v>
      </c>
      <c r="D4" s="3">
        <f>SUMIFS('Workout Log'!$F$2:$F$1000,'Workout Log'!$C$2:$C$1000,A4,'Workout Log'!$K$2:$K$1000,1)</f>
        <v>95</v>
      </c>
      <c r="E4" s="3">
        <f>SUMIFS('Workout Log'!$F$2:$F$1000,'Workout Log'!$C$2:$C$1000,A4,'Workout Log'!$K$2:$K$1000,C4)</f>
        <v>115</v>
      </c>
      <c r="F4" s="3">
        <f>SUMIFS('Workout Log'!$E$2:$E$1000,'Workout Log'!$C$2:$C$1000,A4,'Workout Log'!$K$2:$K$1000,C4)</f>
        <v>8</v>
      </c>
      <c r="G4" s="2">
        <f>IF(C4=0,"",SUMIFS('Workout Log'!$A$2:$A$1000,'Workout Log'!$C$2:$C$1000,A4,'Workout Log'!$K$2:$K$1000,C4))</f>
        <v>46318</v>
      </c>
      <c r="H4" s="3">
        <f>E4-D4</f>
        <v>20</v>
      </c>
    </row>
    <row r="5" spans="1:8" x14ac:dyDescent="0.25">
      <c r="A5" t="s">
        <v>17</v>
      </c>
      <c r="B5" s="3">
        <f>COUNTIF('Workout Log'!$C$2:$C$1000,A5)</f>
        <v>4</v>
      </c>
      <c r="C5" s="3">
        <f>COUNTIFS('Workout Log'!$C$2:$C$1000,A5,'Workout Log'!$I$2:$I$1000,"PR")</f>
        <v>4</v>
      </c>
      <c r="D5" s="3">
        <f>SUMIFS('Workout Log'!$F$2:$F$1000,'Workout Log'!$C$2:$C$1000,A5,'Workout Log'!$K$2:$K$1000,1)</f>
        <v>185</v>
      </c>
      <c r="E5" s="3">
        <f>SUMIFS('Workout Log'!$F$2:$F$1000,'Workout Log'!$C$2:$C$1000,A5,'Workout Log'!$K$2:$K$1000,C5)</f>
        <v>215</v>
      </c>
      <c r="F5" s="3">
        <f>SUMIFS('Workout Log'!$E$2:$E$1000,'Workout Log'!$C$2:$C$1000,A5,'Workout Log'!$K$2:$K$1000,C5)</f>
        <v>5</v>
      </c>
      <c r="G5" s="2">
        <f>IF(C5=0,"",SUMIFS('Workout Log'!$A$2:$A$1000,'Workout Log'!$C$2:$C$1000,A5,'Workout Log'!$K$2:$K$1000,C5))</f>
        <v>46316</v>
      </c>
      <c r="H5" s="3">
        <f>E5-D5</f>
        <v>30</v>
      </c>
    </row>
    <row r="6" spans="1:8" x14ac:dyDescent="0.25">
      <c r="A6" t="s">
        <v>18</v>
      </c>
      <c r="B6" s="3">
        <f>COUNTIF('Workout Log'!$C$2:$C$1000,A6)</f>
        <v>4</v>
      </c>
      <c r="C6" s="3">
        <f>COUNTIFS('Workout Log'!$C$2:$C$1000,A6,'Workout Log'!$I$2:$I$1000,"PR")</f>
        <v>3</v>
      </c>
      <c r="D6" s="3">
        <f>SUMIFS('Workout Log'!$F$2:$F$1000,'Workout Log'!$C$2:$C$1000,A6,'Workout Log'!$K$2:$K$1000,1)</f>
        <v>75</v>
      </c>
      <c r="E6" s="3">
        <f>SUMIFS('Workout Log'!$F$2:$F$1000,'Workout Log'!$C$2:$C$1000,A6,'Workout Log'!$K$2:$K$1000,C6)</f>
        <v>85</v>
      </c>
      <c r="F6" s="3">
        <f>SUMIFS('Workout Log'!$E$2:$E$1000,'Workout Log'!$C$2:$C$1000,A6,'Workout Log'!$K$2:$K$1000,C6)</f>
        <v>5</v>
      </c>
      <c r="G6" s="2">
        <f>IF(C6=0,"",SUMIFS('Workout Log'!$A$2:$A$1000,'Workout Log'!$C$2:$C$1000,A6,'Workout Log'!$K$2:$K$1000,C6))</f>
        <v>46316</v>
      </c>
      <c r="H6" s="3">
        <f>E6-D6</f>
        <v>10</v>
      </c>
    </row>
    <row r="7" spans="1:8" x14ac:dyDescent="0.25">
      <c r="A7" t="s">
        <v>19</v>
      </c>
      <c r="B7" s="3">
        <f>COUNTIF('Workout Log'!$C$2:$C$1000,A7)</f>
        <v>4</v>
      </c>
      <c r="C7" s="3">
        <f>COUNTIFS('Workout Log'!$C$2:$C$1000,A7,'Workout Log'!$I$2:$I$1000,"PR")</f>
        <v>3</v>
      </c>
      <c r="D7" s="3">
        <f>SUMIFS('Workout Log'!$F$2:$F$1000,'Workout Log'!$C$2:$C$1000,A7,'Workout Log'!$K$2:$K$1000,1)</f>
        <v>100</v>
      </c>
      <c r="E7" s="3">
        <f>SUMIFS('Workout Log'!$F$2:$F$1000,'Workout Log'!$C$2:$C$1000,A7,'Workout Log'!$K$2:$K$1000,C7)</f>
        <v>110</v>
      </c>
      <c r="F7" s="3">
        <f>SUMIFS('Workout Log'!$E$2:$E$1000,'Workout Log'!$C$2:$C$1000,A7,'Workout Log'!$K$2:$K$1000,C7)</f>
        <v>10</v>
      </c>
      <c r="G7" s="2">
        <f>IF(C7=0,"",SUMIFS('Workout Log'!$A$2:$A$1000,'Workout Log'!$C$2:$C$1000,A7,'Workout Log'!$K$2:$K$1000,C7))</f>
        <v>46311</v>
      </c>
      <c r="H7" s="3">
        <f>E7-D7</f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0" customWidth="1"/>
    <col min="3" max="3" width="11" customWidth="1"/>
    <col min="4" max="4" width="17" customWidth="1"/>
    <col min="5" max="5" width="7" customWidth="1"/>
  </cols>
  <sheetData>
    <row r="1" spans="1:5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</row>
    <row r="2" spans="1:5" x14ac:dyDescent="0.25">
      <c r="A2" s="2">
        <v>46300</v>
      </c>
      <c r="B2" s="3">
        <f>SUMIFS('Workout Log'!$L$2:$L$1000,'Workout Log'!$A$2:$A$1000,"&gt;="&amp;A2,'Workout Log'!$A$2:$A$1000,"&lt;"&amp;(A2+7))</f>
        <v>3</v>
      </c>
      <c r="C2" s="3">
        <f>SUMIFS('Workout Log'!$D$2:$D$1000,'Workout Log'!$A$2:$A$1000,"&gt;="&amp;A2,'Workout Log'!$A$2:$A$1000,"&lt;"&amp;(A2+7))</f>
        <v>25</v>
      </c>
      <c r="D2" s="3">
        <f>SUMIFS('Workout Log'!$G$2:$G$1000,'Workout Log'!$A$2:$A$1000,"&gt;="&amp;A2,'Workout Log'!$A$2:$A$1000,"&lt;"&amp;(A2+7))</f>
        <v>17380</v>
      </c>
      <c r="E2" s="3">
        <f>COUNTIFS('Workout Log'!$A$2:$A$1000,"&gt;="&amp;A2,'Workout Log'!$A$2:$A$1000,"&lt;"&amp;(A2+7),'Workout Log'!$I$2:$I$1000,"PR")</f>
        <v>9</v>
      </c>
    </row>
    <row r="3" spans="1:5" x14ac:dyDescent="0.25">
      <c r="A3" s="2">
        <f>A2+7</f>
        <v>46307</v>
      </c>
      <c r="B3" s="3">
        <f>SUMIFS('Workout Log'!$L$2:$L$1000,'Workout Log'!$A$2:$A$1000,"&gt;="&amp;A3,'Workout Log'!$A$2:$A$1000,"&lt;"&amp;(A3+7))</f>
        <v>3</v>
      </c>
      <c r="C3" s="3">
        <f>SUMIFS('Workout Log'!$D$2:$D$1000,'Workout Log'!$A$2:$A$1000,"&gt;="&amp;A3,'Workout Log'!$A$2:$A$1000,"&lt;"&amp;(A3+7))</f>
        <v>23</v>
      </c>
      <c r="D3" s="3">
        <f>SUMIFS('Workout Log'!$G$2:$G$1000,'Workout Log'!$A$2:$A$1000,"&gt;="&amp;A3,'Workout Log'!$A$2:$A$1000,"&lt;"&amp;(A3+7))</f>
        <v>17045</v>
      </c>
      <c r="E3" s="3">
        <f>COUNTIFS('Workout Log'!$A$2:$A$1000,"&gt;="&amp;A3,'Workout Log'!$A$2:$A$1000,"&lt;"&amp;(A3+7),'Workout Log'!$I$2:$I$1000,"PR")</f>
        <v>8</v>
      </c>
    </row>
    <row r="4" spans="1:5" x14ac:dyDescent="0.25">
      <c r="A4" s="2">
        <f>A3+7</f>
        <v>46314</v>
      </c>
      <c r="B4" s="3">
        <f>SUMIFS('Workout Log'!$L$2:$L$1000,'Workout Log'!$A$2:$A$1000,"&gt;="&amp;A4,'Workout Log'!$A$2:$A$1000,"&lt;"&amp;(A4+7))</f>
        <v>3</v>
      </c>
      <c r="C4" s="3">
        <f>SUMIFS('Workout Log'!$D$2:$D$1000,'Workout Log'!$A$2:$A$1000,"&gt;="&amp;A4,'Workout Log'!$A$2:$A$1000,"&lt;"&amp;(A4+7))</f>
        <v>25</v>
      </c>
      <c r="D4" s="3">
        <f>SUMIFS('Workout Log'!$G$2:$G$1000,'Workout Log'!$A$2:$A$1000,"&gt;="&amp;A4,'Workout Log'!$A$2:$A$1000,"&lt;"&amp;(A4+7))</f>
        <v>20110</v>
      </c>
      <c r="E4" s="3">
        <f>COUNTIFS('Workout Log'!$A$2:$A$1000,"&gt;="&amp;A4,'Workout Log'!$A$2:$A$1000,"&lt;"&amp;(A4+7),'Workout Log'!$I$2:$I$1000,"PR")</f>
        <v>7</v>
      </c>
    </row>
    <row r="5" spans="1:5" x14ac:dyDescent="0.25">
      <c r="A5" s="2">
        <f>A4+7</f>
        <v>46321</v>
      </c>
      <c r="B5" s="3">
        <f>SUMIFS('Workout Log'!$L$2:$L$1000,'Workout Log'!$A$2:$A$1000,"&gt;="&amp;A5,'Workout Log'!$A$2:$A$1000,"&lt;"&amp;(A5+7))</f>
        <v>0</v>
      </c>
      <c r="C5" s="3">
        <f>SUMIFS('Workout Log'!$D$2:$D$1000,'Workout Log'!$A$2:$A$1000,"&gt;="&amp;A5,'Workout Log'!$A$2:$A$1000,"&lt;"&amp;(A5+7))</f>
        <v>0</v>
      </c>
      <c r="D5" s="3">
        <f>SUMIFS('Workout Log'!$G$2:$G$1000,'Workout Log'!$A$2:$A$1000,"&gt;="&amp;A5,'Workout Log'!$A$2:$A$1000,"&lt;"&amp;(A5+7))</f>
        <v>0</v>
      </c>
      <c r="E5" s="3">
        <f>COUNTIFS('Workout Log'!$A$2:$A$1000,"&gt;="&amp;A5,'Workout Log'!$A$2:$A$1000,"&lt;"&amp;(A5+7),'Workout Log'!$I$2:$I$1000,"PR")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Workout Log</vt:lpstr>
      <vt:lpstr>Exercise Bests</vt:lpstr>
      <vt:lpstr>Weekly 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Workout Log</dc:title>
  <dc:subject/>
  <dc:description/>
  <cp:keywords/>
  <cp:category/>
  <cp:lastModifiedBy>Unknown</cp:lastModifiedBy>
  <dcterms:created xsi:type="dcterms:W3CDTF">2026-10-18T23:17:27Z</dcterms:created>
  <dcterms:modified xsi:type="dcterms:W3CDTF">2026-10-18T23:17:27Z</dcterms:modified>
</cp:coreProperties>
</file>