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come Log" state="visible" r:id="rId4"/>
    <sheet sheetId="2" name="By Month" state="visible" r:id="rId5"/>
    <sheet sheetId="3" name="Sources" state="visible" r:id="rId6"/>
  </sheets>
  <calcPr calcId="171027"/>
</workbook>
</file>

<file path=xl/sharedStrings.xml><?xml version="1.0" encoding="utf-8"?>
<sst xmlns="http://schemas.openxmlformats.org/spreadsheetml/2006/main" count="55" uniqueCount="27">
  <si>
    <t>Date received</t>
  </si>
  <si>
    <t>Source</t>
  </si>
  <si>
    <t>Details</t>
  </si>
  <si>
    <t>Amount</t>
  </si>
  <si>
    <t>Set aside for tax</t>
  </si>
  <si>
    <t>Day job</t>
  </si>
  <si>
    <t>Paycheck</t>
  </si>
  <si>
    <t>Freelance design</t>
  </si>
  <si>
    <t>Logo for Harbor Coffee</t>
  </si>
  <si>
    <t>Etsy shop</t>
  </si>
  <si>
    <t>January payout</t>
  </si>
  <si>
    <t>Dog walking</t>
  </si>
  <si>
    <t>Rover, 2 weeks</t>
  </si>
  <si>
    <t>Menu redesign</t>
  </si>
  <si>
    <t>February payout</t>
  </si>
  <si>
    <t>Website banner set</t>
  </si>
  <si>
    <t>Neighbor, 3 weeks</t>
  </si>
  <si>
    <t>March payout</t>
  </si>
  <si>
    <t>Wedding invitations</t>
  </si>
  <si>
    <t>Month</t>
  </si>
  <si>
    <t>Total</t>
  </si>
  <si>
    <t>Yours to keep</t>
  </si>
  <si>
    <t>Year total</t>
  </si>
  <si>
    <t>Tax set-aside %</t>
  </si>
  <si>
    <t>Total so far</t>
  </si>
  <si>
    <t>Share of income</t>
  </si>
  <si>
    <t>Payments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</si>
</sst>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mmm d, yyyy"/>
    <numFmt numFmtId="165" formatCode="&quot;$&quot;#,##0.00"/>
    <numFmt numFmtId="166" formatCode="mmmm yyyy"/>
    <numFmt numFmtId="167" formatCode="0.0%"/>
    <numFmt numFmtId="168" formatCode="#,##0.##"/>
  </numFmts>
  <fonts count="2" x14ac:knownFonts="1">
    <font>
      <color theme="1"/>
      <family val="2"/>
      <scheme val="minor"/>
      <sz val="11"/>
      <name val="Calibri"/>
    </font>
    <font>
      <b/>
      <color rgb="FF2A3642"/>
    </font>
  </fonts>
  <fills count="3">
    <fill>
      <patternFill patternType="none"/>
    </fill>
    <fill>
      <patternFill patternType="gray125"/>
    </fill>
    <fill>
      <patternFill patternType="solid">
        <fgColor rgb="FFC6EAD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E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8" customWidth="1"/>
    <col min="4" max="4" width="14" customWidth="1"/>
    <col min="5" max="5" width="18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>
        <v>46037</v>
      </c>
      <c r="B2" t="s">
        <v>5</v>
      </c>
      <c r="C2" t="s">
        <v>6</v>
      </c>
      <c r="D2" s="3">
        <v>1640</v>
      </c>
      <c r="E2" s="3">
        <f>ROUND(D2*IFERROR(VLOOKUP(B2,Sources!$A$2:$B$5,2,FALSE),0),2)</f>
        <v>0</v>
      </c>
    </row>
    <row r="3" spans="1:5" x14ac:dyDescent="0.25">
      <c r="A3" s="2">
        <v>46044</v>
      </c>
      <c r="B3" t="s">
        <v>7</v>
      </c>
      <c r="C3" t="s">
        <v>8</v>
      </c>
      <c r="D3" s="3">
        <v>450</v>
      </c>
      <c r="E3" s="3">
        <f>ROUND(D3*IFERROR(VLOOKUP(B3,Sources!$A$2:$B$5,2,FALSE),0),2)</f>
        <v>112.5</v>
      </c>
    </row>
    <row r="4" spans="1:5" x14ac:dyDescent="0.25">
      <c r="A4" s="2">
        <v>46052</v>
      </c>
      <c r="B4" t="s">
        <v>5</v>
      </c>
      <c r="C4" t="s">
        <v>6</v>
      </c>
      <c r="D4" s="3">
        <v>1640</v>
      </c>
      <c r="E4" s="3">
        <f>ROUND(D4*IFERROR(VLOOKUP(B4,Sources!$A$2:$B$5,2,FALSE),0),2)</f>
        <v>0</v>
      </c>
    </row>
    <row r="5" spans="1:5" x14ac:dyDescent="0.25">
      <c r="A5" s="2">
        <v>46052</v>
      </c>
      <c r="B5" t="s">
        <v>9</v>
      </c>
      <c r="C5" t="s">
        <v>10</v>
      </c>
      <c r="D5" s="3">
        <v>286.4</v>
      </c>
      <c r="E5" s="3">
        <f>ROUND(D5*IFERROR(VLOOKUP(B5,Sources!$A$2:$B$5,2,FALSE),0),2)</f>
        <v>71.6</v>
      </c>
    </row>
    <row r="6" spans="1:5" x14ac:dyDescent="0.25">
      <c r="A6" s="2">
        <v>46062</v>
      </c>
      <c r="B6" t="s">
        <v>11</v>
      </c>
      <c r="C6" t="s">
        <v>12</v>
      </c>
      <c r="D6" s="3">
        <v>210</v>
      </c>
      <c r="E6" s="3">
        <f>ROUND(D6*IFERROR(VLOOKUP(B6,Sources!$A$2:$B$5,2,FALSE),0),2)</f>
        <v>52.5</v>
      </c>
    </row>
    <row r="7" spans="1:5" x14ac:dyDescent="0.25">
      <c r="A7" s="2">
        <v>46067</v>
      </c>
      <c r="B7" t="s">
        <v>5</v>
      </c>
      <c r="C7" t="s">
        <v>6</v>
      </c>
      <c r="D7" s="3">
        <v>1640</v>
      </c>
      <c r="E7" s="3">
        <f>ROUND(D7*IFERROR(VLOOKUP(B7,Sources!$A$2:$B$5,2,FALSE),0),2)</f>
        <v>0</v>
      </c>
    </row>
    <row r="8" spans="1:5" x14ac:dyDescent="0.25">
      <c r="A8" s="2">
        <v>46073</v>
      </c>
      <c r="B8" t="s">
        <v>7</v>
      </c>
      <c r="C8" t="s">
        <v>13</v>
      </c>
      <c r="D8" s="3">
        <v>600</v>
      </c>
      <c r="E8" s="3">
        <f>ROUND(D8*IFERROR(VLOOKUP(B8,Sources!$A$2:$B$5,2,FALSE),0),2)</f>
        <v>150</v>
      </c>
    </row>
    <row r="9" spans="1:5" x14ac:dyDescent="0.25">
      <c r="A9" s="2">
        <v>46080</v>
      </c>
      <c r="B9" t="s">
        <v>5</v>
      </c>
      <c r="C9" t="s">
        <v>6</v>
      </c>
      <c r="D9" s="3">
        <v>1640</v>
      </c>
      <c r="E9" s="3">
        <f>ROUND(D9*IFERROR(VLOOKUP(B9,Sources!$A$2:$B$5,2,FALSE),0),2)</f>
        <v>0</v>
      </c>
    </row>
    <row r="10" spans="1:5" x14ac:dyDescent="0.25">
      <c r="A10" s="2">
        <v>46080</v>
      </c>
      <c r="B10" t="s">
        <v>9</v>
      </c>
      <c r="C10" t="s">
        <v>14</v>
      </c>
      <c r="D10" s="3">
        <v>341.75</v>
      </c>
      <c r="E10" s="3">
        <f>ROUND(D10*IFERROR(VLOOKUP(B10,Sources!$A$2:$B$5,2,FALSE),0),2)</f>
        <v>85.44</v>
      </c>
    </row>
    <row r="11" spans="1:5" x14ac:dyDescent="0.25">
      <c r="A11" s="2">
        <v>46093</v>
      </c>
      <c r="B11" t="s">
        <v>7</v>
      </c>
      <c r="C11" t="s">
        <v>15</v>
      </c>
      <c r="D11" s="3">
        <v>275</v>
      </c>
      <c r="E11" s="3">
        <f>ROUND(D11*IFERROR(VLOOKUP(B11,Sources!$A$2:$B$5,2,FALSE),0),2)</f>
        <v>68.75</v>
      </c>
    </row>
    <row r="12" spans="1:5" x14ac:dyDescent="0.25">
      <c r="A12" s="2">
        <v>46096</v>
      </c>
      <c r="B12" t="s">
        <v>5</v>
      </c>
      <c r="C12" t="s">
        <v>6</v>
      </c>
      <c r="D12" s="3">
        <v>1640</v>
      </c>
      <c r="E12" s="3">
        <f>ROUND(D12*IFERROR(VLOOKUP(B12,Sources!$A$2:$B$5,2,FALSE),0),2)</f>
        <v>0</v>
      </c>
    </row>
    <row r="13" spans="1:5" x14ac:dyDescent="0.25">
      <c r="A13" s="2">
        <v>46104</v>
      </c>
      <c r="B13" t="s">
        <v>11</v>
      </c>
      <c r="C13" t="s">
        <v>16</v>
      </c>
      <c r="D13" s="3">
        <v>180</v>
      </c>
      <c r="E13" s="3">
        <f>ROUND(D13*IFERROR(VLOOKUP(B13,Sources!$A$2:$B$5,2,FALSE),0),2)</f>
        <v>45</v>
      </c>
    </row>
    <row r="14" spans="1:5" x14ac:dyDescent="0.25">
      <c r="A14" s="2">
        <v>46112</v>
      </c>
      <c r="B14" t="s">
        <v>5</v>
      </c>
      <c r="C14" t="s">
        <v>6</v>
      </c>
      <c r="D14" s="3">
        <v>1712.5</v>
      </c>
      <c r="E14" s="3">
        <f>ROUND(D14*IFERROR(VLOOKUP(B14,Sources!$A$2:$B$5,2,FALSE),0),2)</f>
        <v>0</v>
      </c>
    </row>
    <row r="15" spans="1:5" x14ac:dyDescent="0.25">
      <c r="A15" s="2">
        <v>46112</v>
      </c>
      <c r="B15" t="s">
        <v>9</v>
      </c>
      <c r="C15" t="s">
        <v>17</v>
      </c>
      <c r="D15" s="3">
        <v>198.2</v>
      </c>
      <c r="E15" s="3">
        <f>ROUND(D15*IFERROR(VLOOKUP(B15,Sources!$A$2:$B$5,2,FALSE),0),2)</f>
        <v>49.55</v>
      </c>
    </row>
    <row r="16" spans="1:5" x14ac:dyDescent="0.25">
      <c r="A16" s="2">
        <v>46115</v>
      </c>
      <c r="B16" t="s">
        <v>7</v>
      </c>
      <c r="C16" t="s">
        <v>18</v>
      </c>
      <c r="D16" s="3">
        <v>520</v>
      </c>
      <c r="E16" s="3">
        <f>ROUND(D16*IFERROR(VLOOKUP(B16,Sources!$A$2:$B$5,2,FALSE),0),2)</f>
        <v>130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H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4" customWidth="1"/>
    <col min="3" max="3" width="17" customWidth="1"/>
    <col min="4" max="6" width="14" customWidth="1"/>
    <col min="7" max="7" width="18" customWidth="1"/>
    <col min="8" max="8" width="15" customWidth="1"/>
  </cols>
  <sheetData>
    <row r="1" spans="1:8" s="1" customFormat="1" x14ac:dyDescent="0.25">
      <c r="A1" s="1" t="s">
        <v>19</v>
      </c>
      <c r="B1" s="1" t="s">
        <v>5</v>
      </c>
      <c r="C1" s="1" t="s">
        <v>7</v>
      </c>
      <c r="D1" s="1" t="s">
        <v>9</v>
      </c>
      <c r="E1" s="1" t="s">
        <v>11</v>
      </c>
      <c r="F1" s="1" t="s">
        <v>20</v>
      </c>
      <c r="G1" s="1" t="s">
        <v>4</v>
      </c>
      <c r="H1" s="1" t="s">
        <v>21</v>
      </c>
    </row>
    <row r="2" spans="1:8" x14ac:dyDescent="0.25">
      <c r="A2" s="4">
        <f>DATE(2026,1,1)</f>
        <v>46023</v>
      </c>
      <c r="B2" s="3">
        <f>SUMIFS('Income Log'!D:D,'Income Log'!B:B,B$1,'Income Log'!A:A,"&gt;="&amp;$A2,'Income Log'!A:A,"&lt;="&amp;EOMONTH($A2,0))</f>
        <v>3280</v>
      </c>
      <c r="C2" s="3">
        <f>SUMIFS('Income Log'!D:D,'Income Log'!B:B,C$1,'Income Log'!A:A,"&gt;="&amp;$A2,'Income Log'!A:A,"&lt;="&amp;EOMONTH($A2,0))</f>
        <v>450</v>
      </c>
      <c r="D2" s="3">
        <f>SUMIFS('Income Log'!D:D,'Income Log'!B:B,D$1,'Income Log'!A:A,"&gt;="&amp;$A2,'Income Log'!A:A,"&lt;="&amp;EOMONTH($A2,0))</f>
        <v>286.4</v>
      </c>
      <c r="E2" s="3">
        <f>SUMIFS('Income Log'!D:D,'Income Log'!B:B,E$1,'Income Log'!A:A,"&gt;="&amp;$A2,'Income Log'!A:A,"&lt;="&amp;EOMONTH($A2,0))</f>
        <v>0</v>
      </c>
      <c r="F2" s="3">
        <f>SUM(B2:E2)</f>
        <v>4016.4</v>
      </c>
      <c r="G2" s="3">
        <f>SUMIFS('Income Log'!E:E,'Income Log'!A:A,"&gt;="&amp;$A2,'Income Log'!A:A,"&lt;="&amp;EOMONTH($A2,0))</f>
        <v>184.1</v>
      </c>
      <c r="H2" s="3">
        <f>F2-G2</f>
        <v>3832.3</v>
      </c>
    </row>
    <row r="3" spans="1:8" x14ac:dyDescent="0.25">
      <c r="A3" s="4">
        <f>DATE(YEAR(A2),MONTH(A2)+1,1)</f>
        <v>46054</v>
      </c>
      <c r="B3" s="3">
        <f>SUMIFS('Income Log'!D:D,'Income Log'!B:B,B$1,'Income Log'!A:A,"&gt;="&amp;$A3,'Income Log'!A:A,"&lt;="&amp;EOMONTH($A3,0))</f>
        <v>3280</v>
      </c>
      <c r="C3" s="3">
        <f>SUMIFS('Income Log'!D:D,'Income Log'!B:B,C$1,'Income Log'!A:A,"&gt;="&amp;$A3,'Income Log'!A:A,"&lt;="&amp;EOMONTH($A3,0))</f>
        <v>600</v>
      </c>
      <c r="D3" s="3">
        <f>SUMIFS('Income Log'!D:D,'Income Log'!B:B,D$1,'Income Log'!A:A,"&gt;="&amp;$A3,'Income Log'!A:A,"&lt;="&amp;EOMONTH($A3,0))</f>
        <v>341.75</v>
      </c>
      <c r="E3" s="3">
        <f>SUMIFS('Income Log'!D:D,'Income Log'!B:B,E$1,'Income Log'!A:A,"&gt;="&amp;$A3,'Income Log'!A:A,"&lt;="&amp;EOMONTH($A3,0))</f>
        <v>210</v>
      </c>
      <c r="F3" s="3">
        <f>SUM(B3:E3)</f>
        <v>4431.75</v>
      </c>
      <c r="G3" s="3">
        <f>SUMIFS('Income Log'!E:E,'Income Log'!A:A,"&gt;="&amp;$A3,'Income Log'!A:A,"&lt;="&amp;EOMONTH($A3,0))</f>
        <v>287.94</v>
      </c>
      <c r="H3" s="3">
        <f>F3-G3</f>
        <v>4143.81</v>
      </c>
    </row>
    <row r="4" spans="1:8" x14ac:dyDescent="0.25">
      <c r="A4" s="4">
        <f>DATE(YEAR(A3),MONTH(A3)+1,1)</f>
        <v>46082</v>
      </c>
      <c r="B4" s="3">
        <f>SUMIFS('Income Log'!D:D,'Income Log'!B:B,B$1,'Income Log'!A:A,"&gt;="&amp;$A4,'Income Log'!A:A,"&lt;="&amp;EOMONTH($A4,0))</f>
        <v>3352.5</v>
      </c>
      <c r="C4" s="3">
        <f>SUMIFS('Income Log'!D:D,'Income Log'!B:B,C$1,'Income Log'!A:A,"&gt;="&amp;$A4,'Income Log'!A:A,"&lt;="&amp;EOMONTH($A4,0))</f>
        <v>275</v>
      </c>
      <c r="D4" s="3">
        <f>SUMIFS('Income Log'!D:D,'Income Log'!B:B,D$1,'Income Log'!A:A,"&gt;="&amp;$A4,'Income Log'!A:A,"&lt;="&amp;EOMONTH($A4,0))</f>
        <v>198.2</v>
      </c>
      <c r="E4" s="3">
        <f>SUMIFS('Income Log'!D:D,'Income Log'!B:B,E$1,'Income Log'!A:A,"&gt;="&amp;$A4,'Income Log'!A:A,"&lt;="&amp;EOMONTH($A4,0))</f>
        <v>180</v>
      </c>
      <c r="F4" s="3">
        <f>SUM(B4:E4)</f>
        <v>4005.7</v>
      </c>
      <c r="G4" s="3">
        <f>SUMIFS('Income Log'!E:E,'Income Log'!A:A,"&gt;="&amp;$A4,'Income Log'!A:A,"&lt;="&amp;EOMONTH($A4,0))</f>
        <v>163.3</v>
      </c>
      <c r="H4" s="3">
        <f>F4-G4</f>
        <v>3842.3999999999996</v>
      </c>
    </row>
    <row r="5" spans="1:8" x14ac:dyDescent="0.25">
      <c r="A5" s="4">
        <f>DATE(YEAR(A4),MONTH(A4)+1,1)</f>
        <v>46113</v>
      </c>
      <c r="B5" s="3">
        <f>SUMIFS('Income Log'!D:D,'Income Log'!B:B,B$1,'Income Log'!A:A,"&gt;="&amp;$A5,'Income Log'!A:A,"&lt;="&amp;EOMONTH($A5,0))</f>
        <v>0</v>
      </c>
      <c r="C5" s="3">
        <f>SUMIFS('Income Log'!D:D,'Income Log'!B:B,C$1,'Income Log'!A:A,"&gt;="&amp;$A5,'Income Log'!A:A,"&lt;="&amp;EOMONTH($A5,0))</f>
        <v>520</v>
      </c>
      <c r="D5" s="3">
        <f>SUMIFS('Income Log'!D:D,'Income Log'!B:B,D$1,'Income Log'!A:A,"&gt;="&amp;$A5,'Income Log'!A:A,"&lt;="&amp;EOMONTH($A5,0))</f>
        <v>0</v>
      </c>
      <c r="E5" s="3">
        <f>SUMIFS('Income Log'!D:D,'Income Log'!B:B,E$1,'Income Log'!A:A,"&gt;="&amp;$A5,'Income Log'!A:A,"&lt;="&amp;EOMONTH($A5,0))</f>
        <v>0</v>
      </c>
      <c r="F5" s="3">
        <f>SUM(B5:E5)</f>
        <v>520</v>
      </c>
      <c r="G5" s="3">
        <f>SUMIFS('Income Log'!E:E,'Income Log'!A:A,"&gt;="&amp;$A5,'Income Log'!A:A,"&lt;="&amp;EOMONTH($A5,0))</f>
        <v>130</v>
      </c>
      <c r="H5" s="3">
        <f>F5-G5</f>
        <v>390</v>
      </c>
    </row>
    <row r="6" spans="1:8" x14ac:dyDescent="0.25">
      <c r="A6" s="4">
        <f>DATE(YEAR(A5),MONTH(A5)+1,1)</f>
        <v>46143</v>
      </c>
      <c r="B6" s="3">
        <f>SUMIFS('Income Log'!D:D,'Income Log'!B:B,B$1,'Income Log'!A:A,"&gt;="&amp;$A6,'Income Log'!A:A,"&lt;="&amp;EOMONTH($A6,0))</f>
        <v>0</v>
      </c>
      <c r="C6" s="3">
        <f>SUMIFS('Income Log'!D:D,'Income Log'!B:B,C$1,'Income Log'!A:A,"&gt;="&amp;$A6,'Income Log'!A:A,"&lt;="&amp;EOMONTH($A6,0))</f>
        <v>0</v>
      </c>
      <c r="D6" s="3">
        <f>SUMIFS('Income Log'!D:D,'Income Log'!B:B,D$1,'Income Log'!A:A,"&gt;="&amp;$A6,'Income Log'!A:A,"&lt;="&amp;EOMONTH($A6,0))</f>
        <v>0</v>
      </c>
      <c r="E6" s="3">
        <f>SUMIFS('Income Log'!D:D,'Income Log'!B:B,E$1,'Income Log'!A:A,"&gt;="&amp;$A6,'Income Log'!A:A,"&lt;="&amp;EOMONTH($A6,0))</f>
        <v>0</v>
      </c>
      <c r="F6" s="3">
        <f>SUM(B6:E6)</f>
        <v>0</v>
      </c>
      <c r="G6" s="3">
        <f>SUMIFS('Income Log'!E:E,'Income Log'!A:A,"&gt;="&amp;$A6,'Income Log'!A:A,"&lt;="&amp;EOMONTH($A6,0))</f>
        <v>0</v>
      </c>
      <c r="H6" s="3">
        <f>F6-G6</f>
        <v>0</v>
      </c>
    </row>
    <row r="7" spans="1:8" x14ac:dyDescent="0.25">
      <c r="A7" s="4">
        <f>DATE(YEAR(A6),MONTH(A6)+1,1)</f>
        <v>46174</v>
      </c>
      <c r="B7" s="3">
        <f>SUMIFS('Income Log'!D:D,'Income Log'!B:B,B$1,'Income Log'!A:A,"&gt;="&amp;$A7,'Income Log'!A:A,"&lt;="&amp;EOMONTH($A7,0))</f>
        <v>0</v>
      </c>
      <c r="C7" s="3">
        <f>SUMIFS('Income Log'!D:D,'Income Log'!B:B,C$1,'Income Log'!A:A,"&gt;="&amp;$A7,'Income Log'!A:A,"&lt;="&amp;EOMONTH($A7,0))</f>
        <v>0</v>
      </c>
      <c r="D7" s="3">
        <f>SUMIFS('Income Log'!D:D,'Income Log'!B:B,D$1,'Income Log'!A:A,"&gt;="&amp;$A7,'Income Log'!A:A,"&lt;="&amp;EOMONTH($A7,0))</f>
        <v>0</v>
      </c>
      <c r="E7" s="3">
        <f>SUMIFS('Income Log'!D:D,'Income Log'!B:B,E$1,'Income Log'!A:A,"&gt;="&amp;$A7,'Income Log'!A:A,"&lt;="&amp;EOMONTH($A7,0))</f>
        <v>0</v>
      </c>
      <c r="F7" s="3">
        <f>SUM(B7:E7)</f>
        <v>0</v>
      </c>
      <c r="G7" s="3">
        <f>SUMIFS('Income Log'!E:E,'Income Log'!A:A,"&gt;="&amp;$A7,'Income Log'!A:A,"&lt;="&amp;EOMONTH($A7,0))</f>
        <v>0</v>
      </c>
      <c r="H7" s="3">
        <f>F7-G7</f>
        <v>0</v>
      </c>
    </row>
    <row r="8" spans="1:8" x14ac:dyDescent="0.25">
      <c r="A8" s="4">
        <f>DATE(YEAR(A7),MONTH(A7)+1,1)</f>
        <v>46204</v>
      </c>
      <c r="B8" s="3">
        <f>SUMIFS('Income Log'!D:D,'Income Log'!B:B,B$1,'Income Log'!A:A,"&gt;="&amp;$A8,'Income Log'!A:A,"&lt;="&amp;EOMONTH($A8,0))</f>
        <v>0</v>
      </c>
      <c r="C8" s="3">
        <f>SUMIFS('Income Log'!D:D,'Income Log'!B:B,C$1,'Income Log'!A:A,"&gt;="&amp;$A8,'Income Log'!A:A,"&lt;="&amp;EOMONTH($A8,0))</f>
        <v>0</v>
      </c>
      <c r="D8" s="3">
        <f>SUMIFS('Income Log'!D:D,'Income Log'!B:B,D$1,'Income Log'!A:A,"&gt;="&amp;$A8,'Income Log'!A:A,"&lt;="&amp;EOMONTH($A8,0))</f>
        <v>0</v>
      </c>
      <c r="E8" s="3">
        <f>SUMIFS('Income Log'!D:D,'Income Log'!B:B,E$1,'Income Log'!A:A,"&gt;="&amp;$A8,'Income Log'!A:A,"&lt;="&amp;EOMONTH($A8,0))</f>
        <v>0</v>
      </c>
      <c r="F8" s="3">
        <f>SUM(B8:E8)</f>
        <v>0</v>
      </c>
      <c r="G8" s="3">
        <f>SUMIFS('Income Log'!E:E,'Income Log'!A:A,"&gt;="&amp;$A8,'Income Log'!A:A,"&lt;="&amp;EOMONTH($A8,0))</f>
        <v>0</v>
      </c>
      <c r="H8" s="3">
        <f>F8-G8</f>
        <v>0</v>
      </c>
    </row>
    <row r="9" spans="1:8" x14ac:dyDescent="0.25">
      <c r="A9" s="4">
        <f>DATE(YEAR(A8),MONTH(A8)+1,1)</f>
        <v>46235</v>
      </c>
      <c r="B9" s="3">
        <f>SUMIFS('Income Log'!D:D,'Income Log'!B:B,B$1,'Income Log'!A:A,"&gt;="&amp;$A9,'Income Log'!A:A,"&lt;="&amp;EOMONTH($A9,0))</f>
        <v>0</v>
      </c>
      <c r="C9" s="3">
        <f>SUMIFS('Income Log'!D:D,'Income Log'!B:B,C$1,'Income Log'!A:A,"&gt;="&amp;$A9,'Income Log'!A:A,"&lt;="&amp;EOMONTH($A9,0))</f>
        <v>0</v>
      </c>
      <c r="D9" s="3">
        <f>SUMIFS('Income Log'!D:D,'Income Log'!B:B,D$1,'Income Log'!A:A,"&gt;="&amp;$A9,'Income Log'!A:A,"&lt;="&amp;EOMONTH($A9,0))</f>
        <v>0</v>
      </c>
      <c r="E9" s="3">
        <f>SUMIFS('Income Log'!D:D,'Income Log'!B:B,E$1,'Income Log'!A:A,"&gt;="&amp;$A9,'Income Log'!A:A,"&lt;="&amp;EOMONTH($A9,0))</f>
        <v>0</v>
      </c>
      <c r="F9" s="3">
        <f>SUM(B9:E9)</f>
        <v>0</v>
      </c>
      <c r="G9" s="3">
        <f>SUMIFS('Income Log'!E:E,'Income Log'!A:A,"&gt;="&amp;$A9,'Income Log'!A:A,"&lt;="&amp;EOMONTH($A9,0))</f>
        <v>0</v>
      </c>
      <c r="H9" s="3">
        <f>F9-G9</f>
        <v>0</v>
      </c>
    </row>
    <row r="10" spans="1:8" x14ac:dyDescent="0.25">
      <c r="A10" s="4">
        <f>DATE(YEAR(A9),MONTH(A9)+1,1)</f>
        <v>46266</v>
      </c>
      <c r="B10" s="3">
        <f>SUMIFS('Income Log'!D:D,'Income Log'!B:B,B$1,'Income Log'!A:A,"&gt;="&amp;$A10,'Income Log'!A:A,"&lt;="&amp;EOMONTH($A10,0))</f>
        <v>0</v>
      </c>
      <c r="C10" s="3">
        <f>SUMIFS('Income Log'!D:D,'Income Log'!B:B,C$1,'Income Log'!A:A,"&gt;="&amp;$A10,'Income Log'!A:A,"&lt;="&amp;EOMONTH($A10,0))</f>
        <v>0</v>
      </c>
      <c r="D10" s="3">
        <f>SUMIFS('Income Log'!D:D,'Income Log'!B:B,D$1,'Income Log'!A:A,"&gt;="&amp;$A10,'Income Log'!A:A,"&lt;="&amp;EOMONTH($A10,0))</f>
        <v>0</v>
      </c>
      <c r="E10" s="3">
        <f>SUMIFS('Income Log'!D:D,'Income Log'!B:B,E$1,'Income Log'!A:A,"&gt;="&amp;$A10,'Income Log'!A:A,"&lt;="&amp;EOMONTH($A10,0))</f>
        <v>0</v>
      </c>
      <c r="F10" s="3">
        <f>SUM(B10:E10)</f>
        <v>0</v>
      </c>
      <c r="G10" s="3">
        <f>SUMIFS('Income Log'!E:E,'Income Log'!A:A,"&gt;="&amp;$A10,'Income Log'!A:A,"&lt;="&amp;EOMONTH($A10,0))</f>
        <v>0</v>
      </c>
      <c r="H10" s="3">
        <f>F10-G10</f>
        <v>0</v>
      </c>
    </row>
    <row r="11" spans="1:8" x14ac:dyDescent="0.25">
      <c r="A11" s="4">
        <f>DATE(YEAR(A10),MONTH(A10)+1,1)</f>
        <v>46296</v>
      </c>
      <c r="B11" s="3">
        <f>SUMIFS('Income Log'!D:D,'Income Log'!B:B,B$1,'Income Log'!A:A,"&gt;="&amp;$A11,'Income Log'!A:A,"&lt;="&amp;EOMONTH($A11,0))</f>
        <v>0</v>
      </c>
      <c r="C11" s="3">
        <f>SUMIFS('Income Log'!D:D,'Income Log'!B:B,C$1,'Income Log'!A:A,"&gt;="&amp;$A11,'Income Log'!A:A,"&lt;="&amp;EOMONTH($A11,0))</f>
        <v>0</v>
      </c>
      <c r="D11" s="3">
        <f>SUMIFS('Income Log'!D:D,'Income Log'!B:B,D$1,'Income Log'!A:A,"&gt;="&amp;$A11,'Income Log'!A:A,"&lt;="&amp;EOMONTH($A11,0))</f>
        <v>0</v>
      </c>
      <c r="E11" s="3">
        <f>SUMIFS('Income Log'!D:D,'Income Log'!B:B,E$1,'Income Log'!A:A,"&gt;="&amp;$A11,'Income Log'!A:A,"&lt;="&amp;EOMONTH($A11,0))</f>
        <v>0</v>
      </c>
      <c r="F11" s="3">
        <f>SUM(B11:E11)</f>
        <v>0</v>
      </c>
      <c r="G11" s="3">
        <f>SUMIFS('Income Log'!E:E,'Income Log'!A:A,"&gt;="&amp;$A11,'Income Log'!A:A,"&lt;="&amp;EOMONTH($A11,0))</f>
        <v>0</v>
      </c>
      <c r="H11" s="3">
        <f>F11-G11</f>
        <v>0</v>
      </c>
    </row>
    <row r="12" spans="1:8" x14ac:dyDescent="0.25">
      <c r="A12" s="4">
        <f>DATE(YEAR(A11),MONTH(A11)+1,1)</f>
        <v>46327</v>
      </c>
      <c r="B12" s="3">
        <f>SUMIFS('Income Log'!D:D,'Income Log'!B:B,B$1,'Income Log'!A:A,"&gt;="&amp;$A12,'Income Log'!A:A,"&lt;="&amp;EOMONTH($A12,0))</f>
        <v>0</v>
      </c>
      <c r="C12" s="3">
        <f>SUMIFS('Income Log'!D:D,'Income Log'!B:B,C$1,'Income Log'!A:A,"&gt;="&amp;$A12,'Income Log'!A:A,"&lt;="&amp;EOMONTH($A12,0))</f>
        <v>0</v>
      </c>
      <c r="D12" s="3">
        <f>SUMIFS('Income Log'!D:D,'Income Log'!B:B,D$1,'Income Log'!A:A,"&gt;="&amp;$A12,'Income Log'!A:A,"&lt;="&amp;EOMONTH($A12,0))</f>
        <v>0</v>
      </c>
      <c r="E12" s="3">
        <f>SUMIFS('Income Log'!D:D,'Income Log'!B:B,E$1,'Income Log'!A:A,"&gt;="&amp;$A12,'Income Log'!A:A,"&lt;="&amp;EOMONTH($A12,0))</f>
        <v>0</v>
      </c>
      <c r="F12" s="3">
        <f>SUM(B12:E12)</f>
        <v>0</v>
      </c>
      <c r="G12" s="3">
        <f>SUMIFS('Income Log'!E:E,'Income Log'!A:A,"&gt;="&amp;$A12,'Income Log'!A:A,"&lt;="&amp;EOMONTH($A12,0))</f>
        <v>0</v>
      </c>
      <c r="H12" s="3">
        <f>F12-G12</f>
        <v>0</v>
      </c>
    </row>
    <row r="13" spans="1:8" x14ac:dyDescent="0.25">
      <c r="A13" s="4">
        <f>DATE(YEAR(A12),MONTH(A12)+1,1)</f>
        <v>46357</v>
      </c>
      <c r="B13" s="3">
        <f>SUMIFS('Income Log'!D:D,'Income Log'!B:B,B$1,'Income Log'!A:A,"&gt;="&amp;$A13,'Income Log'!A:A,"&lt;="&amp;EOMONTH($A13,0))</f>
        <v>0</v>
      </c>
      <c r="C13" s="3">
        <f>SUMIFS('Income Log'!D:D,'Income Log'!B:B,C$1,'Income Log'!A:A,"&gt;="&amp;$A13,'Income Log'!A:A,"&lt;="&amp;EOMONTH($A13,0))</f>
        <v>0</v>
      </c>
      <c r="D13" s="3">
        <f>SUMIFS('Income Log'!D:D,'Income Log'!B:B,D$1,'Income Log'!A:A,"&gt;="&amp;$A13,'Income Log'!A:A,"&lt;="&amp;EOMONTH($A13,0))</f>
        <v>0</v>
      </c>
      <c r="E13" s="3">
        <f>SUMIFS('Income Log'!D:D,'Income Log'!B:B,E$1,'Income Log'!A:A,"&gt;="&amp;$A13,'Income Log'!A:A,"&lt;="&amp;EOMONTH($A13,0))</f>
        <v>0</v>
      </c>
      <c r="F13" s="3">
        <f>SUM(B13:E13)</f>
        <v>0</v>
      </c>
      <c r="G13" s="3">
        <f>SUMIFS('Income Log'!E:E,'Income Log'!A:A,"&gt;="&amp;$A13,'Income Log'!A:A,"&lt;="&amp;EOMONTH($A13,0))</f>
        <v>0</v>
      </c>
      <c r="H13" s="3">
        <f>F13-G13</f>
        <v>0</v>
      </c>
    </row>
    <row r="14" spans="1:8" x14ac:dyDescent="0.25">
      <c r="A14" s="2" t="s">
        <v>22</v>
      </c>
      <c r="B14" s="3">
        <f>SUM(B2:B13)</f>
        <v>9912.5</v>
      </c>
      <c r="C14" s="3">
        <f>SUM(C2:C13)</f>
        <v>1845</v>
      </c>
      <c r="D14" s="3">
        <f>SUM(D2:D13)</f>
        <v>826.3499999999999</v>
      </c>
      <c r="E14" s="3">
        <f>SUM(E2:E13)</f>
        <v>390</v>
      </c>
      <c r="F14" s="3">
        <f>SUM(F2:F13)</f>
        <v>12973.849999999999</v>
      </c>
      <c r="G14" s="3">
        <f>SUM(G2:G13)</f>
        <v>765.3399999999999</v>
      </c>
      <c r="H14" s="3">
        <f>SUM(H2:H13)</f>
        <v>12208.51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F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6" customWidth="1"/>
    <col min="3" max="3" width="15" customWidth="1"/>
    <col min="4" max="4" width="16" customWidth="1"/>
    <col min="5" max="5" width="11" customWidth="1"/>
    <col min="6" max="6" width="18" customWidth="1"/>
  </cols>
  <sheetData>
    <row r="1" spans="1:6" s="1" customFormat="1" x14ac:dyDescent="0.25">
      <c r="A1" s="1" t="s">
        <v>1</v>
      </c>
      <c r="B1" s="1" t="s">
        <v>23</v>
      </c>
      <c r="C1" s="1" t="s">
        <v>24</v>
      </c>
      <c r="D1" s="1" t="s">
        <v>25</v>
      </c>
      <c r="E1" s="1" t="s">
        <v>26</v>
      </c>
      <c r="F1" s="1" t="s">
        <v>4</v>
      </c>
    </row>
    <row r="2" spans="1:6" x14ac:dyDescent="0.25">
      <c r="A2" t="s">
        <v>5</v>
      </c>
      <c r="B2" s="5">
        <v>0</v>
      </c>
      <c r="C2" s="3">
        <f>SUMIF('Income Log'!B:B,A2,'Income Log'!D:D)</f>
        <v>9912.5</v>
      </c>
      <c r="D2" s="5">
        <f>IF($C$6=0,0,C2/$C$6)</f>
        <v>0.7640368895894434</v>
      </c>
      <c r="E2" s="6">
        <f>COUNTIF('Income Log'!B:B,A2)</f>
        <v>6</v>
      </c>
      <c r="F2" s="3">
        <f>SUMIF('Income Log'!B:B,A2,'Income Log'!E:E)</f>
        <v>0</v>
      </c>
    </row>
    <row r="3" spans="1:6" x14ac:dyDescent="0.25">
      <c r="A3" t="s">
        <v>7</v>
      </c>
      <c r="B3" s="5">
        <v>0.25</v>
      </c>
      <c r="C3" s="3">
        <f>SUMIF('Income Log'!B:B,A3,'Income Log'!D:D)</f>
        <v>1845</v>
      </c>
      <c r="D3" s="5">
        <f>IF($C$6=0,0,C3/$C$6)</f>
        <v>0.1422091360698636</v>
      </c>
      <c r="E3" s="6">
        <f>COUNTIF('Income Log'!B:B,A3)</f>
        <v>4</v>
      </c>
      <c r="F3" s="3">
        <f>SUMIF('Income Log'!B:B,A3,'Income Log'!E:E)</f>
        <v>461.25</v>
      </c>
    </row>
    <row r="4" spans="1:6" x14ac:dyDescent="0.25">
      <c r="A4" t="s">
        <v>9</v>
      </c>
      <c r="B4" s="5">
        <v>0.25</v>
      </c>
      <c r="C4" s="3">
        <f>SUMIF('Income Log'!B:B,A4,'Income Log'!D:D)</f>
        <v>826.3499999999999</v>
      </c>
      <c r="D4" s="5">
        <f>IF($C$6=0,0,C4/$C$6)</f>
        <v>0.06369350655356736</v>
      </c>
      <c r="E4" s="6">
        <f>COUNTIF('Income Log'!B:B,A4)</f>
        <v>3</v>
      </c>
      <c r="F4" s="3">
        <f>SUMIF('Income Log'!B:B,A4,'Income Log'!E:E)</f>
        <v>206.58999999999997</v>
      </c>
    </row>
    <row r="5" spans="1:6" x14ac:dyDescent="0.25">
      <c r="A5" t="s">
        <v>11</v>
      </c>
      <c r="B5" s="5">
        <v>0.25</v>
      </c>
      <c r="C5" s="3">
        <f>SUMIF('Income Log'!B:B,A5,'Income Log'!D:D)</f>
        <v>390</v>
      </c>
      <c r="D5" s="5">
        <f>IF($C$6=0,0,C5/$C$6)</f>
        <v>0.03006046778712564</v>
      </c>
      <c r="E5" s="6">
        <f>COUNTIF('Income Log'!B:B,A5)</f>
        <v>2</v>
      </c>
      <c r="F5" s="3">
        <f>SUMIF('Income Log'!B:B,A5,'Income Log'!E:E)</f>
        <v>97.5</v>
      </c>
    </row>
    <row r="6" spans="1:6" x14ac:dyDescent="0.25">
      <c r="A6" t="s">
        <v>20</v>
      </c>
      <c r="B6" s="5"/>
      <c r="C6" s="3">
        <f>SUM(C2:C5)</f>
        <v>12973.85</v>
      </c>
      <c r="D6" s="5">
        <f>SUM(D2:D5)</f>
        <v>1</v>
      </c>
      <c r="E6" s="6">
        <f>SUM(E2:E5)</f>
        <v>15</v>
      </c>
      <c r="F6" s="3">
        <f>SUM(F2:F5)</f>
        <v>765.3399999999999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Income Log</vt:lpstr>
      <vt:lpstr>By Month</vt:lpstr>
      <vt:lpstr>Sources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Rows and Cells (rowsandcells.com)</dc:creator>
  <dc:title>Income Tracker</dc:title>
  <dc:subject/>
  <dc:description/>
  <cp:keywords/>
  <cp:category/>
  <cp:lastModifiedBy>Unknown</cp:lastModifiedBy>
  <dcterms:created xsi:type="dcterms:W3CDTF">2026-10-18T23:17:32Z</dcterms:created>
  <dcterms:modified xsi:type="dcterms:W3CDTF">2026-10-18T23:17:32Z</dcterms:modified>
</cp:coreProperties>
</file>