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 Plan" state="visible" r:id="rId4"/>
    <sheet sheetId="2" name="Lessons" state="visible" r:id="rId5"/>
    <sheet sheetId="3" name="Periods" state="visible" r:id="rId6"/>
    <sheet sheetId="4" name="Pacing" state="visible" r:id="rId7"/>
  </sheets>
  <calcPr calcId="171027"/>
</workbook>
</file>

<file path=xl/sharedStrings.xml><?xml version="1.0" encoding="utf-8"?>
<sst xmlns="http://schemas.openxmlformats.org/spreadsheetml/2006/main" count="186" uniqueCount="127">
  <si>
    <t>Period</t>
  </si>
  <si>
    <t>Starts</t>
  </si>
  <si>
    <t>Class</t>
  </si>
  <si>
    <t>Monday</t>
  </si>
  <si>
    <t>Tuesday</t>
  </si>
  <si>
    <t>Wednesday</t>
  </si>
  <si>
    <t>Thursday</t>
  </si>
  <si>
    <t>Friday</t>
  </si>
  <si>
    <t>Date</t>
  </si>
  <si>
    <t>Notes</t>
  </si>
  <si>
    <t>Bus duty 7:45</t>
  </si>
  <si>
    <t>Staff meeting 3:30</t>
  </si>
  <si>
    <t>Library day</t>
  </si>
  <si>
    <t>Fire drill 10:00</t>
  </si>
  <si>
    <t>Spirit day, wear school colors</t>
  </si>
  <si>
    <t>Key</t>
  </si>
  <si>
    <t>Unit</t>
  </si>
  <si>
    <t>Lesson topic</t>
  </si>
  <si>
    <t>Objective</t>
  </si>
  <si>
    <t>Materials</t>
  </si>
  <si>
    <t>Homework</t>
  </si>
  <si>
    <t>Taught</t>
  </si>
  <si>
    <t>Unit 3: Character and theme</t>
  </si>
  <si>
    <t>Character traits with evidence</t>
  </si>
  <si>
    <t>Name a trait and back it with two details</t>
  </si>
  <si>
    <t>Read-aloud book, trait chart</t>
  </si>
  <si>
    <t>Read 20 min</t>
  </si>
  <si>
    <t>Unit 2: Personal narrative</t>
  </si>
  <si>
    <t>Small moment ideas</t>
  </si>
  <si>
    <t>List three small moments worth writing</t>
  </si>
  <si>
    <t>Heart map</t>
  </si>
  <si>
    <t>Finish heart map</t>
  </si>
  <si>
    <t>Unit 3: Multi-digit multiplication</t>
  </si>
  <si>
    <t>Multiply by 10s and 100s</t>
  </si>
  <si>
    <t>Use place value to multiply by multiples of 10</t>
  </si>
  <si>
    <t>Base-ten blocks</t>
  </si>
  <si>
    <t>Page 84</t>
  </si>
  <si>
    <t>Unit 2: Energy and motion</t>
  </si>
  <si>
    <t>What is energy?</t>
  </si>
  <si>
    <t>Describe energy as the ability to cause change</t>
  </si>
  <si>
    <t>Video clip, journals</t>
  </si>
  <si>
    <t>None</t>
  </si>
  <si>
    <t>Unit 2: Regions of the US</t>
  </si>
  <si>
    <t>The Northeast</t>
  </si>
  <si>
    <t>Name states and key features</t>
  </si>
  <si>
    <t>Region map</t>
  </si>
  <si>
    <t>How characters change</t>
  </si>
  <si>
    <t>Compare a character at the start and end</t>
  </si>
  <si>
    <t>Novel ch. 6-7, T-chart</t>
  </si>
  <si>
    <t>Strong leads</t>
  </si>
  <si>
    <t>Write two possible leads</t>
  </si>
  <si>
    <t>Mentor text</t>
  </si>
  <si>
    <t>Area model, 2-digit by 1-digit</t>
  </si>
  <si>
    <t>Break a factor apart to multiply</t>
  </si>
  <si>
    <t>Grid paper</t>
  </si>
  <si>
    <t>Page 86</t>
  </si>
  <si>
    <t>Speed and energy</t>
  </si>
  <si>
    <t>Explain how speed relates to energy</t>
  </si>
  <si>
    <t>Ramps, toy cars</t>
  </si>
  <si>
    <t>Northeast resources</t>
  </si>
  <si>
    <t>Link resources to jobs</t>
  </si>
  <si>
    <t>Textbook p. 52-55</t>
  </si>
  <si>
    <t>Finding the theme</t>
  </si>
  <si>
    <t>State a theme in a full sentence</t>
  </si>
  <si>
    <t>Short story packet</t>
  </si>
  <si>
    <t>Show, don't tell</t>
  </si>
  <si>
    <t>Turn a telling sentence into a scene</t>
  </si>
  <si>
    <t>Anchor chart</t>
  </si>
  <si>
    <t>Area model, 2-digit by 2-digit</t>
  </si>
  <si>
    <t>Use an area model for two 2-digit numbers</t>
  </si>
  <si>
    <t>Page 88</t>
  </si>
  <si>
    <t>Ramp lab day 1</t>
  </si>
  <si>
    <t>Measure distance at three ramp heights</t>
  </si>
  <si>
    <t>Ramps, meter sticks</t>
  </si>
  <si>
    <t>The Southeast</t>
  </si>
  <si>
    <t>Compare climate with the Northeast</t>
  </si>
  <si>
    <t>Theme vs. topic</t>
  </si>
  <si>
    <t>Tell a theme apart from a topic</t>
  </si>
  <si>
    <t>Sorting cards</t>
  </si>
  <si>
    <t>Dialogue punctuation</t>
  </si>
  <si>
    <t>Punctuate dialogue correctly</t>
  </si>
  <si>
    <t>Practice slips</t>
  </si>
  <si>
    <t>Dialogue page</t>
  </si>
  <si>
    <t>Partial products</t>
  </si>
  <si>
    <t>Record partial products in a list</t>
  </si>
  <si>
    <t>Whiteboards</t>
  </si>
  <si>
    <t>Page 90</t>
  </si>
  <si>
    <t>Ramp lab day 2</t>
  </si>
  <si>
    <t>Graph results and draw a conclusion</t>
  </si>
  <si>
    <t>Lab sheet</t>
  </si>
  <si>
    <t>Finish lab sheet</t>
  </si>
  <si>
    <t>Southeast map work</t>
  </si>
  <si>
    <t>Label major rivers and cities</t>
  </si>
  <si>
    <t>Blank maps</t>
  </si>
  <si>
    <t>Finish map</t>
  </si>
  <si>
    <t>Book club talk</t>
  </si>
  <si>
    <t>Lead a group talk with text evidence</t>
  </si>
  <si>
    <t>Book club roles sheet</t>
  </si>
  <si>
    <t>Peer conference</t>
  </si>
  <si>
    <t>Give one star and one wish</t>
  </si>
  <si>
    <t>Feedback form</t>
  </si>
  <si>
    <t>Revise draft</t>
  </si>
  <si>
    <t>Quiz: Lessons 1-4</t>
  </si>
  <si>
    <t>Show multiplication strategies</t>
  </si>
  <si>
    <t>Quiz copies</t>
  </si>
  <si>
    <t>Energy in collisions</t>
  </si>
  <si>
    <t>Predict what happens when objects collide</t>
  </si>
  <si>
    <t>Marbles, rulers</t>
  </si>
  <si>
    <t>Region postcard</t>
  </si>
  <si>
    <t>Write a postcard from one region</t>
  </si>
  <si>
    <t>Postcard template</t>
  </si>
  <si>
    <t>Ends</t>
  </si>
  <si>
    <t>Room</t>
  </si>
  <si>
    <t>Minutes</t>
  </si>
  <si>
    <t>Reading</t>
  </si>
  <si>
    <t>Room 12</t>
  </si>
  <si>
    <t>Writing</t>
  </si>
  <si>
    <t>Math</t>
  </si>
  <si>
    <t>Lunch</t>
  </si>
  <si>
    <t>Lunch and recess</t>
  </si>
  <si>
    <t>Cafeteria</t>
  </si>
  <si>
    <t>Science</t>
  </si>
  <si>
    <t>Social Studies</t>
  </si>
  <si>
    <t>Lessons in unit</t>
  </si>
  <si>
    <t>Planned</t>
  </si>
  <si>
    <t>Still to teach</t>
  </si>
  <si>
    <t>Unit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</si>
</sst>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8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3" max="3" width="15" customWidth="1"/>
    <col min="4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s="2"/>
      <c r="D2" s="3">
        <f>DATE(2026,10,12)</f>
        <v>46307</v>
      </c>
      <c r="E2" s="3">
        <f>D2+1</f>
        <v>46308</v>
      </c>
      <c r="F2" s="3">
        <f>E2+1</f>
        <v>46309</v>
      </c>
      <c r="G2" s="3">
        <f>F2+1</f>
        <v>46310</v>
      </c>
      <c r="H2" s="3">
        <f>G2+1</f>
        <v>46311</v>
      </c>
    </row>
    <row r="3" spans="1:8" x14ac:dyDescent="0.25">
      <c r="A3">
        <f>Periods!A2</f>
        <v>1</v>
      </c>
      <c r="B3" s="2">
        <f>Periods!B2</f>
        <v>0.34375</v>
      </c>
      <c r="C3" t="str">
        <f>Periods!D2</f>
        <v>Reading</v>
      </c>
      <c r="D3" t="str">
        <f>IFERROR(VLOOKUP(D$2&amp;"-"&amp;$A3,Lessons!$A$2:$J$300,6,FALSE),"")</f>
        <v>Character traits with evidence</v>
      </c>
      <c r="E3" t="str">
        <f>IFERROR(VLOOKUP(E$2&amp;"-"&amp;$A3,Lessons!$A$2:$J$300,6,FALSE),"")</f>
        <v>How characters change</v>
      </c>
      <c r="F3" t="str">
        <f>IFERROR(VLOOKUP(F$2&amp;"-"&amp;$A3,Lessons!$A$2:$J$300,6,FALSE),"")</f>
        <v>Finding the theme</v>
      </c>
      <c r="G3" t="str">
        <f>IFERROR(VLOOKUP(G$2&amp;"-"&amp;$A3,Lessons!$A$2:$J$300,6,FALSE),"")</f>
        <v>Theme vs. topic</v>
      </c>
      <c r="H3" t="str">
        <f>IFERROR(VLOOKUP(H$2&amp;"-"&amp;$A3,Lessons!$A$2:$J$300,6,FALSE),"")</f>
        <v>Book club talk</v>
      </c>
    </row>
    <row r="4" spans="1:8" x14ac:dyDescent="0.25">
      <c r="A4">
        <f>Periods!A3</f>
        <v>2</v>
      </c>
      <c r="B4" s="2">
        <f>Periods!B3</f>
        <v>0.3888888888888889</v>
      </c>
      <c r="C4" t="str">
        <f>Periods!D3</f>
        <v>Writing</v>
      </c>
      <c r="D4" t="str">
        <f>IFERROR(VLOOKUP(D$2&amp;"-"&amp;$A4,Lessons!$A$2:$J$300,6,FALSE),"")</f>
        <v>Small moment ideas</v>
      </c>
      <c r="E4" t="str">
        <f>IFERROR(VLOOKUP(E$2&amp;"-"&amp;$A4,Lessons!$A$2:$J$300,6,FALSE),"")</f>
        <v>Strong leads</v>
      </c>
      <c r="F4" t="str">
        <f>IFERROR(VLOOKUP(F$2&amp;"-"&amp;$A4,Lessons!$A$2:$J$300,6,FALSE),"")</f>
        <v>Show, don't tell</v>
      </c>
      <c r="G4" t="str">
        <f>IFERROR(VLOOKUP(G$2&amp;"-"&amp;$A4,Lessons!$A$2:$J$300,6,FALSE),"")</f>
        <v>Dialogue punctuation</v>
      </c>
      <c r="H4" t="str">
        <f>IFERROR(VLOOKUP(H$2&amp;"-"&amp;$A4,Lessons!$A$2:$J$300,6,FALSE),"")</f>
        <v>Peer conference</v>
      </c>
    </row>
    <row r="5" spans="1:8" x14ac:dyDescent="0.25">
      <c r="A5">
        <f>Periods!A4</f>
        <v>3</v>
      </c>
      <c r="B5" s="2">
        <f>Periods!B4</f>
        <v>0.4236111111111111</v>
      </c>
      <c r="C5" t="str">
        <f>Periods!D4</f>
        <v>Math</v>
      </c>
      <c r="D5" t="str">
        <f>IFERROR(VLOOKUP(D$2&amp;"-"&amp;$A5,Lessons!$A$2:$J$300,6,FALSE),"")</f>
        <v>Multiply by 10s and 100s</v>
      </c>
      <c r="E5" t="str">
        <f>IFERROR(VLOOKUP(E$2&amp;"-"&amp;$A5,Lessons!$A$2:$J$300,6,FALSE),"")</f>
        <v>Area model, 2-digit by 1-digit</v>
      </c>
      <c r="F5" t="str">
        <f>IFERROR(VLOOKUP(F$2&amp;"-"&amp;$A5,Lessons!$A$2:$J$300,6,FALSE),"")</f>
        <v>Area model, 2-digit by 2-digit</v>
      </c>
      <c r="G5" t="str">
        <f>IFERROR(VLOOKUP(G$2&amp;"-"&amp;$A5,Lessons!$A$2:$J$300,6,FALSE),"")</f>
        <v>Partial products</v>
      </c>
      <c r="H5" t="str">
        <f>IFERROR(VLOOKUP(H$2&amp;"-"&amp;$A5,Lessons!$A$2:$J$300,6,FALSE),"")</f>
        <v>Quiz: Lessons 1-4</v>
      </c>
    </row>
    <row r="6" spans="1:8" x14ac:dyDescent="0.25">
      <c r="A6" t="str">
        <f>Periods!A5</f>
        <v>Lunch</v>
      </c>
      <c r="B6" s="2">
        <f>Periods!B5</f>
        <v>0.4756944444444444</v>
      </c>
      <c r="C6" t="str">
        <f>Periods!D5</f>
        <v>Lunch and recess</v>
      </c>
      <c r="D6" t="str">
        <f>IFERROR(VLOOKUP(D$2&amp;"-"&amp;$A6,Lessons!$A$2:$J$300,6,FALSE),"")</f>
        <v/>
      </c>
      <c r="E6" t="str">
        <f>IFERROR(VLOOKUP(E$2&amp;"-"&amp;$A6,Lessons!$A$2:$J$300,6,FALSE),"")</f>
        <v/>
      </c>
      <c r="F6" t="str">
        <f>IFERROR(VLOOKUP(F$2&amp;"-"&amp;$A6,Lessons!$A$2:$J$300,6,FALSE),"")</f>
        <v/>
      </c>
      <c r="G6" t="str">
        <f>IFERROR(VLOOKUP(G$2&amp;"-"&amp;$A6,Lessons!$A$2:$J$300,6,FALSE),"")</f>
        <v/>
      </c>
      <c r="H6" t="str">
        <f>IFERROR(VLOOKUP(H$2&amp;"-"&amp;$A6,Lessons!$A$2:$J$300,6,FALSE),"")</f>
        <v/>
      </c>
    </row>
    <row r="7" spans="1:8" x14ac:dyDescent="0.25">
      <c r="A7">
        <f>Periods!A6</f>
        <v>4</v>
      </c>
      <c r="B7" s="2">
        <f>Periods!B6</f>
        <v>0.5069444444444444</v>
      </c>
      <c r="C7" t="str">
        <f>Periods!D6</f>
        <v>Science</v>
      </c>
      <c r="D7" t="str">
        <f>IFERROR(VLOOKUP(D$2&amp;"-"&amp;$A7,Lessons!$A$2:$J$300,6,FALSE),"")</f>
        <v>What is energy?</v>
      </c>
      <c r="E7" t="str">
        <f>IFERROR(VLOOKUP(E$2&amp;"-"&amp;$A7,Lessons!$A$2:$J$300,6,FALSE),"")</f>
        <v>Speed and energy</v>
      </c>
      <c r="F7" t="str">
        <f>IFERROR(VLOOKUP(F$2&amp;"-"&amp;$A7,Lessons!$A$2:$J$300,6,FALSE),"")</f>
        <v>Ramp lab day 1</v>
      </c>
      <c r="G7" t="str">
        <f>IFERROR(VLOOKUP(G$2&amp;"-"&amp;$A7,Lessons!$A$2:$J$300,6,FALSE),"")</f>
        <v>Ramp lab day 2</v>
      </c>
      <c r="H7" t="str">
        <f>IFERROR(VLOOKUP(H$2&amp;"-"&amp;$A7,Lessons!$A$2:$J$300,6,FALSE),"")</f>
        <v>Energy in collisions</v>
      </c>
    </row>
    <row r="8" spans="1:8" x14ac:dyDescent="0.25">
      <c r="A8">
        <f>Periods!A7</f>
        <v>5</v>
      </c>
      <c r="B8" s="2">
        <f>Periods!B7</f>
        <v>0.5451388888888888</v>
      </c>
      <c r="C8" t="str">
        <f>Periods!D7</f>
        <v>Social Studies</v>
      </c>
      <c r="D8" t="str">
        <f>IFERROR(VLOOKUP(D$2&amp;"-"&amp;$A8,Lessons!$A$2:$J$300,6,FALSE),"")</f>
        <v>The Northeast</v>
      </c>
      <c r="E8" t="str">
        <f>IFERROR(VLOOKUP(E$2&amp;"-"&amp;$A8,Lessons!$A$2:$J$300,6,FALSE),"")</f>
        <v>Northeast resources</v>
      </c>
      <c r="F8" t="str">
        <f>IFERROR(VLOOKUP(F$2&amp;"-"&amp;$A8,Lessons!$A$2:$J$300,6,FALSE),"")</f>
        <v>The Southeast</v>
      </c>
      <c r="G8" t="str">
        <f>IFERROR(VLOOKUP(G$2&amp;"-"&amp;$A8,Lessons!$A$2:$J$300,6,FALSE),"")</f>
        <v>Southeast map work</v>
      </c>
      <c r="H8" t="str">
        <f>IFERROR(VLOOKUP(H$2&amp;"-"&amp;$A8,Lessons!$A$2:$J$300,6,FALSE),"")</f>
        <v>Region postcard</v>
      </c>
    </row>
    <row r="9" spans="1:8" x14ac:dyDescent="0.25">
      <c r="A9" t="s">
        <v>9</v>
      </c>
      <c r="B9" s="2"/>
      <c r="D9" t="s">
        <v>10</v>
      </c>
      <c r="E9" t="s">
        <v>11</v>
      </c>
      <c r="F9" t="s">
        <v>12</v>
      </c>
      <c r="G9" t="s">
        <v>13</v>
      </c>
      <c r="H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hidden="1" customWidth="1"/>
    <col min="2" max="2" width="13" customWidth="1"/>
    <col min="3" max="3" width="8" customWidth="1"/>
    <col min="4" max="4" width="14" customWidth="1"/>
    <col min="5" max="6" width="28" customWidth="1"/>
    <col min="7" max="7" width="40" customWidth="1"/>
    <col min="8" max="8" width="24" customWidth="1"/>
    <col min="9" max="9" width="16" customWidth="1"/>
    <col min="10" max="10" width="8" customWidth="1"/>
  </cols>
  <sheetData>
    <row r="1" spans="1:10" s="1" customFormat="1" x14ac:dyDescent="0.25">
      <c r="A1" s="1" t="s">
        <v>15</v>
      </c>
      <c r="B1" s="1" t="s">
        <v>8</v>
      </c>
      <c r="C1" s="1" t="s">
        <v>0</v>
      </c>
      <c r="D1" s="1" t="s">
        <v>2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</row>
    <row r="2" spans="1:10" x14ac:dyDescent="0.25">
      <c r="A2" t="str">
        <f>IF(ISNUMBER(B2),B2&amp;"-"&amp;C2,"")</f>
        <v>46307-1</v>
      </c>
      <c r="B2" s="3">
        <v>46307</v>
      </c>
      <c r="C2">
        <v>1</v>
      </c>
      <c r="D2" t="str">
        <f>IFERROR(VLOOKUP(C2,Periods!$A$2:$D$20,4,FALSE),"")</f>
        <v>Reading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b">
        <v>1</v>
      </c>
    </row>
    <row r="3" spans="1:10" x14ac:dyDescent="0.25">
      <c r="A3" t="str">
        <f>IF(ISNUMBER(B3),B3&amp;"-"&amp;C3,"")</f>
        <v>46307-2</v>
      </c>
      <c r="B3" s="3">
        <v>46307</v>
      </c>
      <c r="C3">
        <v>2</v>
      </c>
      <c r="D3" t="str">
        <f>IFERROR(VLOOKUP(C3,Periods!$A$2:$D$20,4,FALSE),"")</f>
        <v>Writing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b">
        <v>1</v>
      </c>
    </row>
    <row r="4" spans="1:10" x14ac:dyDescent="0.25">
      <c r="A4" t="str">
        <f>IF(ISNUMBER(B4),B4&amp;"-"&amp;C4,"")</f>
        <v>46307-3</v>
      </c>
      <c r="B4" s="3">
        <v>46307</v>
      </c>
      <c r="C4">
        <v>3</v>
      </c>
      <c r="D4" t="str">
        <f>IFERROR(VLOOKUP(C4,Periods!$A$2:$D$20,4,FALSE),"")</f>
        <v>Math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b">
        <v>1</v>
      </c>
    </row>
    <row r="5" spans="1:10" x14ac:dyDescent="0.25">
      <c r="A5" t="str">
        <f>IF(ISNUMBER(B5),B5&amp;"-"&amp;C5,"")</f>
        <v>46307-4</v>
      </c>
      <c r="B5" s="3">
        <v>46307</v>
      </c>
      <c r="C5">
        <v>4</v>
      </c>
      <c r="D5" t="str">
        <f>IFERROR(VLOOKUP(C5,Periods!$A$2:$D$20,4,FALSE),"")</f>
        <v>Science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b">
        <v>1</v>
      </c>
    </row>
    <row r="6" spans="1:10" x14ac:dyDescent="0.25">
      <c r="A6" t="str">
        <f>IF(ISNUMBER(B6),B6&amp;"-"&amp;C6,"")</f>
        <v>46307-5</v>
      </c>
      <c r="B6" s="3">
        <v>46307</v>
      </c>
      <c r="C6">
        <v>5</v>
      </c>
      <c r="D6" t="str">
        <f>IFERROR(VLOOKUP(C6,Periods!$A$2:$D$20,4,FALSE),"")</f>
        <v>Social Studies</v>
      </c>
      <c r="E6" t="s">
        <v>42</v>
      </c>
      <c r="F6" t="s">
        <v>43</v>
      </c>
      <c r="G6" t="s">
        <v>44</v>
      </c>
      <c r="H6" t="s">
        <v>45</v>
      </c>
      <c r="I6" t="s">
        <v>41</v>
      </c>
      <c r="J6" t="b">
        <v>1</v>
      </c>
    </row>
    <row r="7" spans="1:10" x14ac:dyDescent="0.25">
      <c r="A7" t="str">
        <f>IF(ISNUMBER(B7),B7&amp;"-"&amp;C7,"")</f>
        <v>46308-1</v>
      </c>
      <c r="B7" s="3">
        <v>46308</v>
      </c>
      <c r="C7">
        <v>1</v>
      </c>
      <c r="D7" t="str">
        <f>IFERROR(VLOOKUP(C7,Periods!$A$2:$D$20,4,FALSE),"")</f>
        <v>Reading</v>
      </c>
      <c r="E7" t="s">
        <v>22</v>
      </c>
      <c r="F7" t="s">
        <v>46</v>
      </c>
      <c r="G7" t="s">
        <v>47</v>
      </c>
      <c r="H7" t="s">
        <v>48</v>
      </c>
      <c r="I7" t="s">
        <v>26</v>
      </c>
      <c r="J7" t="b">
        <v>1</v>
      </c>
    </row>
    <row r="8" spans="1:10" x14ac:dyDescent="0.25">
      <c r="A8" t="str">
        <f>IF(ISNUMBER(B8),B8&amp;"-"&amp;C8,"")</f>
        <v>46308-2</v>
      </c>
      <c r="B8" s="3">
        <v>46308</v>
      </c>
      <c r="C8">
        <v>2</v>
      </c>
      <c r="D8" t="str">
        <f>IFERROR(VLOOKUP(C8,Periods!$A$2:$D$20,4,FALSE),"")</f>
        <v>Writing</v>
      </c>
      <c r="E8" t="s">
        <v>27</v>
      </c>
      <c r="F8" t="s">
        <v>49</v>
      </c>
      <c r="G8" t="s">
        <v>50</v>
      </c>
      <c r="H8" t="s">
        <v>51</v>
      </c>
      <c r="I8" t="s">
        <v>41</v>
      </c>
      <c r="J8" t="b">
        <v>1</v>
      </c>
    </row>
    <row r="9" spans="1:10" x14ac:dyDescent="0.25">
      <c r="A9" t="str">
        <f>IF(ISNUMBER(B9),B9&amp;"-"&amp;C9,"")</f>
        <v>46308-3</v>
      </c>
      <c r="B9" s="3">
        <v>46308</v>
      </c>
      <c r="C9">
        <v>3</v>
      </c>
      <c r="D9" t="str">
        <f>IFERROR(VLOOKUP(C9,Periods!$A$2:$D$20,4,FALSE),"")</f>
        <v>Math</v>
      </c>
      <c r="E9" t="s">
        <v>32</v>
      </c>
      <c r="F9" t="s">
        <v>52</v>
      </c>
      <c r="G9" t="s">
        <v>53</v>
      </c>
      <c r="H9" t="s">
        <v>54</v>
      </c>
      <c r="I9" t="s">
        <v>55</v>
      </c>
      <c r="J9" t="b">
        <v>1</v>
      </c>
    </row>
    <row r="10" spans="1:10" x14ac:dyDescent="0.25">
      <c r="A10" t="str">
        <f>IF(ISNUMBER(B10),B10&amp;"-"&amp;C10,"")</f>
        <v>46308-4</v>
      </c>
      <c r="B10" s="3">
        <v>46308</v>
      </c>
      <c r="C10">
        <v>4</v>
      </c>
      <c r="D10" t="str">
        <f>IFERROR(VLOOKUP(C10,Periods!$A$2:$D$20,4,FALSE),"")</f>
        <v>Science</v>
      </c>
      <c r="E10" t="s">
        <v>37</v>
      </c>
      <c r="F10" t="s">
        <v>56</v>
      </c>
      <c r="G10" t="s">
        <v>57</v>
      </c>
      <c r="H10" t="s">
        <v>58</v>
      </c>
      <c r="I10" t="s">
        <v>41</v>
      </c>
      <c r="J10" t="b">
        <v>1</v>
      </c>
    </row>
    <row r="11" spans="1:10" x14ac:dyDescent="0.25">
      <c r="A11" t="str">
        <f>IF(ISNUMBER(B11),B11&amp;"-"&amp;C11,"")</f>
        <v>46308-5</v>
      </c>
      <c r="B11" s="3">
        <v>46308</v>
      </c>
      <c r="C11">
        <v>5</v>
      </c>
      <c r="D11" t="str">
        <f>IFERROR(VLOOKUP(C11,Periods!$A$2:$D$20,4,FALSE),"")</f>
        <v>Social Studies</v>
      </c>
      <c r="E11" t="s">
        <v>42</v>
      </c>
      <c r="F11" t="s">
        <v>59</v>
      </c>
      <c r="G11" t="s">
        <v>60</v>
      </c>
      <c r="H11" t="s">
        <v>61</v>
      </c>
      <c r="I11" t="s">
        <v>41</v>
      </c>
      <c r="J11" t="b">
        <v>1</v>
      </c>
    </row>
    <row r="12" spans="1:10" x14ac:dyDescent="0.25">
      <c r="A12" t="str">
        <f>IF(ISNUMBER(B12),B12&amp;"-"&amp;C12,"")</f>
        <v>46309-1</v>
      </c>
      <c r="B12" s="3">
        <v>46309</v>
      </c>
      <c r="C12">
        <v>1</v>
      </c>
      <c r="D12" t="str">
        <f>IFERROR(VLOOKUP(C12,Periods!$A$2:$D$20,4,FALSE),"")</f>
        <v>Reading</v>
      </c>
      <c r="E12" t="s">
        <v>22</v>
      </c>
      <c r="F12" t="s">
        <v>62</v>
      </c>
      <c r="G12" t="s">
        <v>63</v>
      </c>
      <c r="H12" t="s">
        <v>64</v>
      </c>
      <c r="I12" t="s">
        <v>26</v>
      </c>
      <c r="J12" t="b">
        <v>1</v>
      </c>
    </row>
    <row r="13" spans="1:10" x14ac:dyDescent="0.25">
      <c r="A13" t="str">
        <f>IF(ISNUMBER(B13),B13&amp;"-"&amp;C13,"")</f>
        <v>46309-2</v>
      </c>
      <c r="B13" s="3">
        <v>46309</v>
      </c>
      <c r="C13">
        <v>2</v>
      </c>
      <c r="D13" t="str">
        <f>IFERROR(VLOOKUP(C13,Periods!$A$2:$D$20,4,FALSE),"")</f>
        <v>Writing</v>
      </c>
      <c r="E13" t="s">
        <v>27</v>
      </c>
      <c r="F13" t="s">
        <v>65</v>
      </c>
      <c r="G13" t="s">
        <v>66</v>
      </c>
      <c r="H13" t="s">
        <v>67</v>
      </c>
      <c r="I13" t="s">
        <v>41</v>
      </c>
      <c r="J13" t="b">
        <v>1</v>
      </c>
    </row>
    <row r="14" spans="1:10" x14ac:dyDescent="0.25">
      <c r="A14" t="str">
        <f>IF(ISNUMBER(B14),B14&amp;"-"&amp;C14,"")</f>
        <v>46309-3</v>
      </c>
      <c r="B14" s="3">
        <v>46309</v>
      </c>
      <c r="C14">
        <v>3</v>
      </c>
      <c r="D14" t="str">
        <f>IFERROR(VLOOKUP(C14,Periods!$A$2:$D$20,4,FALSE),"")</f>
        <v>Math</v>
      </c>
      <c r="E14" t="s">
        <v>32</v>
      </c>
      <c r="F14" t="s">
        <v>68</v>
      </c>
      <c r="G14" t="s">
        <v>69</v>
      </c>
      <c r="H14" t="s">
        <v>54</v>
      </c>
      <c r="I14" t="s">
        <v>70</v>
      </c>
      <c r="J14" t="b">
        <v>1</v>
      </c>
    </row>
    <row r="15" spans="1:10" x14ac:dyDescent="0.25">
      <c r="A15" t="str">
        <f>IF(ISNUMBER(B15),B15&amp;"-"&amp;C15,"")</f>
        <v>46309-4</v>
      </c>
      <c r="B15" s="3">
        <v>46309</v>
      </c>
      <c r="C15">
        <v>4</v>
      </c>
      <c r="D15" t="str">
        <f>IFERROR(VLOOKUP(C15,Periods!$A$2:$D$20,4,FALSE),"")</f>
        <v>Science</v>
      </c>
      <c r="E15" t="s">
        <v>37</v>
      </c>
      <c r="F15" t="s">
        <v>71</v>
      </c>
      <c r="G15" t="s">
        <v>72</v>
      </c>
      <c r="H15" t="s">
        <v>73</v>
      </c>
      <c r="I15" t="s">
        <v>41</v>
      </c>
      <c r="J15" t="b">
        <v>1</v>
      </c>
    </row>
    <row r="16" spans="1:10" x14ac:dyDescent="0.25">
      <c r="A16" t="str">
        <f>IF(ISNUMBER(B16),B16&amp;"-"&amp;C16,"")</f>
        <v>46309-5</v>
      </c>
      <c r="B16" s="3">
        <v>46309</v>
      </c>
      <c r="C16">
        <v>5</v>
      </c>
      <c r="D16" t="str">
        <f>IFERROR(VLOOKUP(C16,Periods!$A$2:$D$20,4,FALSE),"")</f>
        <v>Social Studies</v>
      </c>
      <c r="E16" t="s">
        <v>42</v>
      </c>
      <c r="F16" t="s">
        <v>74</v>
      </c>
      <c r="G16" t="s">
        <v>75</v>
      </c>
      <c r="H16" t="s">
        <v>45</v>
      </c>
      <c r="I16" t="s">
        <v>41</v>
      </c>
      <c r="J16" t="b">
        <v>1</v>
      </c>
    </row>
    <row r="17" spans="1:10" x14ac:dyDescent="0.25">
      <c r="A17" t="str">
        <f>IF(ISNUMBER(B17),B17&amp;"-"&amp;C17,"")</f>
        <v>46310-1</v>
      </c>
      <c r="B17" s="3">
        <v>46310</v>
      </c>
      <c r="C17">
        <v>1</v>
      </c>
      <c r="D17" t="str">
        <f>IFERROR(VLOOKUP(C17,Periods!$A$2:$D$20,4,FALSE),"")</f>
        <v>Reading</v>
      </c>
      <c r="E17" t="s">
        <v>22</v>
      </c>
      <c r="F17" t="s">
        <v>76</v>
      </c>
      <c r="G17" t="s">
        <v>77</v>
      </c>
      <c r="H17" t="s">
        <v>78</v>
      </c>
      <c r="I17" t="s">
        <v>26</v>
      </c>
      <c r="J17" t="b">
        <v>0</v>
      </c>
    </row>
    <row r="18" spans="1:10" x14ac:dyDescent="0.25">
      <c r="A18" t="str">
        <f>IF(ISNUMBER(B18),B18&amp;"-"&amp;C18,"")</f>
        <v>46310-2</v>
      </c>
      <c r="B18" s="3">
        <v>46310</v>
      </c>
      <c r="C18">
        <v>2</v>
      </c>
      <c r="D18" t="str">
        <f>IFERROR(VLOOKUP(C18,Periods!$A$2:$D$20,4,FALSE),"")</f>
        <v>Writing</v>
      </c>
      <c r="E18" t="s">
        <v>27</v>
      </c>
      <c r="F18" t="s">
        <v>79</v>
      </c>
      <c r="G18" t="s">
        <v>80</v>
      </c>
      <c r="H18" t="s">
        <v>81</v>
      </c>
      <c r="I18" t="s">
        <v>82</v>
      </c>
      <c r="J18" t="b">
        <v>0</v>
      </c>
    </row>
    <row r="19" spans="1:10" x14ac:dyDescent="0.25">
      <c r="A19" t="str">
        <f>IF(ISNUMBER(B19),B19&amp;"-"&amp;C19,"")</f>
        <v>46310-3</v>
      </c>
      <c r="B19" s="3">
        <v>46310</v>
      </c>
      <c r="C19">
        <v>3</v>
      </c>
      <c r="D19" t="str">
        <f>IFERROR(VLOOKUP(C19,Periods!$A$2:$D$20,4,FALSE),"")</f>
        <v>Math</v>
      </c>
      <c r="E19" t="s">
        <v>32</v>
      </c>
      <c r="F19" t="s">
        <v>83</v>
      </c>
      <c r="G19" t="s">
        <v>84</v>
      </c>
      <c r="H19" t="s">
        <v>85</v>
      </c>
      <c r="I19" t="s">
        <v>86</v>
      </c>
      <c r="J19" t="b">
        <v>0</v>
      </c>
    </row>
    <row r="20" spans="1:10" x14ac:dyDescent="0.25">
      <c r="A20" t="str">
        <f>IF(ISNUMBER(B20),B20&amp;"-"&amp;C20,"")</f>
        <v>46310-4</v>
      </c>
      <c r="B20" s="3">
        <v>46310</v>
      </c>
      <c r="C20">
        <v>4</v>
      </c>
      <c r="D20" t="str">
        <f>IFERROR(VLOOKUP(C20,Periods!$A$2:$D$20,4,FALSE),"")</f>
        <v>Science</v>
      </c>
      <c r="E20" t="s">
        <v>37</v>
      </c>
      <c r="F20" t="s">
        <v>87</v>
      </c>
      <c r="G20" t="s">
        <v>88</v>
      </c>
      <c r="H20" t="s">
        <v>89</v>
      </c>
      <c r="I20" t="s">
        <v>90</v>
      </c>
      <c r="J20" t="b">
        <v>0</v>
      </c>
    </row>
    <row r="21" spans="1:10" x14ac:dyDescent="0.25">
      <c r="A21" t="str">
        <f>IF(ISNUMBER(B21),B21&amp;"-"&amp;C21,"")</f>
        <v>46310-5</v>
      </c>
      <c r="B21" s="3">
        <v>46310</v>
      </c>
      <c r="C21">
        <v>5</v>
      </c>
      <c r="D21" t="str">
        <f>IFERROR(VLOOKUP(C21,Periods!$A$2:$D$20,4,FALSE),"")</f>
        <v>Social Studies</v>
      </c>
      <c r="E21" t="s">
        <v>42</v>
      </c>
      <c r="F21" t="s">
        <v>91</v>
      </c>
      <c r="G21" t="s">
        <v>92</v>
      </c>
      <c r="H21" t="s">
        <v>93</v>
      </c>
      <c r="I21" t="s">
        <v>94</v>
      </c>
      <c r="J21" t="b">
        <v>0</v>
      </c>
    </row>
    <row r="22" spans="1:10" x14ac:dyDescent="0.25">
      <c r="A22" t="str">
        <f>IF(ISNUMBER(B22),B22&amp;"-"&amp;C22,"")</f>
        <v>46311-1</v>
      </c>
      <c r="B22" s="3">
        <v>46311</v>
      </c>
      <c r="C22">
        <v>1</v>
      </c>
      <c r="D22" t="str">
        <f>IFERROR(VLOOKUP(C22,Periods!$A$2:$D$20,4,FALSE),"")</f>
        <v>Reading</v>
      </c>
      <c r="E22" t="s">
        <v>22</v>
      </c>
      <c r="F22" t="s">
        <v>95</v>
      </c>
      <c r="G22" t="s">
        <v>96</v>
      </c>
      <c r="H22" t="s">
        <v>97</v>
      </c>
      <c r="I22" t="s">
        <v>41</v>
      </c>
      <c r="J22" t="b">
        <v>0</v>
      </c>
    </row>
    <row r="23" spans="1:10" x14ac:dyDescent="0.25">
      <c r="A23" t="str">
        <f>IF(ISNUMBER(B23),B23&amp;"-"&amp;C23,"")</f>
        <v>46311-2</v>
      </c>
      <c r="B23" s="3">
        <v>46311</v>
      </c>
      <c r="C23">
        <v>2</v>
      </c>
      <c r="D23" t="str">
        <f>IFERROR(VLOOKUP(C23,Periods!$A$2:$D$20,4,FALSE),"")</f>
        <v>Writing</v>
      </c>
      <c r="E23" t="s">
        <v>27</v>
      </c>
      <c r="F23" t="s">
        <v>98</v>
      </c>
      <c r="G23" t="s">
        <v>99</v>
      </c>
      <c r="H23" t="s">
        <v>100</v>
      </c>
      <c r="I23" t="s">
        <v>101</v>
      </c>
      <c r="J23" t="b">
        <v>0</v>
      </c>
    </row>
    <row r="24" spans="1:10" x14ac:dyDescent="0.25">
      <c r="A24" t="str">
        <f>IF(ISNUMBER(B24),B24&amp;"-"&amp;C24,"")</f>
        <v>46311-3</v>
      </c>
      <c r="B24" s="3">
        <v>46311</v>
      </c>
      <c r="C24">
        <v>3</v>
      </c>
      <c r="D24" t="str">
        <f>IFERROR(VLOOKUP(C24,Periods!$A$2:$D$20,4,FALSE),"")</f>
        <v>Math</v>
      </c>
      <c r="E24" t="s">
        <v>32</v>
      </c>
      <c r="F24" t="s">
        <v>102</v>
      </c>
      <c r="G24" t="s">
        <v>103</v>
      </c>
      <c r="H24" t="s">
        <v>104</v>
      </c>
      <c r="I24" t="s">
        <v>41</v>
      </c>
      <c r="J24" t="b">
        <v>0</v>
      </c>
    </row>
    <row r="25" spans="1:10" x14ac:dyDescent="0.25">
      <c r="A25" t="str">
        <f>IF(ISNUMBER(B25),B25&amp;"-"&amp;C25,"")</f>
        <v>46311-4</v>
      </c>
      <c r="B25" s="3">
        <v>46311</v>
      </c>
      <c r="C25">
        <v>4</v>
      </c>
      <c r="D25" t="str">
        <f>IFERROR(VLOOKUP(C25,Periods!$A$2:$D$20,4,FALSE),"")</f>
        <v>Science</v>
      </c>
      <c r="E25" t="s">
        <v>37</v>
      </c>
      <c r="F25" t="s">
        <v>105</v>
      </c>
      <c r="G25" t="s">
        <v>106</v>
      </c>
      <c r="H25" t="s">
        <v>107</v>
      </c>
      <c r="I25" t="s">
        <v>41</v>
      </c>
      <c r="J25" t="b">
        <v>0</v>
      </c>
    </row>
    <row r="26" spans="1:10" x14ac:dyDescent="0.25">
      <c r="A26" t="str">
        <f>IF(ISNUMBER(B26),B26&amp;"-"&amp;C26,"")</f>
        <v>46311-5</v>
      </c>
      <c r="B26" s="3">
        <v>46311</v>
      </c>
      <c r="C26">
        <v>5</v>
      </c>
      <c r="D26" t="str">
        <f>IFERROR(VLOOKUP(C26,Periods!$A$2:$D$20,4,FALSE),"")</f>
        <v>Social Studies</v>
      </c>
      <c r="E26" t="s">
        <v>42</v>
      </c>
      <c r="F26" t="s">
        <v>108</v>
      </c>
      <c r="G26" t="s">
        <v>109</v>
      </c>
      <c r="H26" t="s">
        <v>110</v>
      </c>
      <c r="I26" t="s">
        <v>41</v>
      </c>
      <c r="J26" t="b">
        <v>0</v>
      </c>
    </row>
    <row r="27" spans="10:10" x14ac:dyDescent="0.25"/>
    <row r="28" spans="10:10" x14ac:dyDescent="0.25"/>
    <row r="29" spans="10:10" x14ac:dyDescent="0.25"/>
    <row r="30" spans="10:10" x14ac:dyDescent="0.25"/>
    <row r="31" spans="10:10" x14ac:dyDescent="0.25"/>
    <row r="32" spans="10:10" x14ac:dyDescent="0.25"/>
    <row r="33" spans="10:10" x14ac:dyDescent="0.25"/>
    <row r="34" spans="10:10" x14ac:dyDescent="0.25"/>
    <row r="35" spans="10:10" x14ac:dyDescent="0.25"/>
    <row r="36" spans="10:10" x14ac:dyDescent="0.25"/>
    <row r="37" spans="10:10" x14ac:dyDescent="0.25"/>
    <row r="38" spans="10:10" x14ac:dyDescent="0.25"/>
    <row r="39" spans="10:10" x14ac:dyDescent="0.25"/>
    <row r="40" spans="10:10" x14ac:dyDescent="0.25"/>
    <row r="41" spans="10:10" x14ac:dyDescent="0.25"/>
    <row r="42" spans="10:10" x14ac:dyDescent="0.25"/>
    <row r="43" spans="10:10" x14ac:dyDescent="0.25"/>
    <row r="44" spans="10:10" x14ac:dyDescent="0.25"/>
    <row r="45" spans="10:10" x14ac:dyDescent="0.25"/>
    <row r="46" spans="10:10" x14ac:dyDescent="0.25"/>
    <row r="47" spans="10:10" x14ac:dyDescent="0.25"/>
    <row r="48" spans="10:10" x14ac:dyDescent="0.25"/>
    <row r="49" spans="10:10" x14ac:dyDescent="0.25"/>
    <row r="50" spans="10:10" x14ac:dyDescent="0.25"/>
  </sheetData>
  <dataValidations count="2">
    <dataValidation type="list" allowBlank="1" sqref="J10:J50">
      <formula1>"TRUE,FALSE"</formula1>
    </dataValidation>
    <dataValidation type="list" allowBlank="1" sqref="J2:J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0" customWidth="1"/>
    <col min="4" max="4" width="18" customWidth="1"/>
    <col min="5" max="5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111</v>
      </c>
      <c r="D1" s="1" t="s">
        <v>2</v>
      </c>
      <c r="E1" s="1" t="s">
        <v>112</v>
      </c>
      <c r="F1" s="1" t="s">
        <v>113</v>
      </c>
    </row>
    <row r="2" spans="1:6" x14ac:dyDescent="0.25">
      <c r="A2">
        <v>1</v>
      </c>
      <c r="B2" s="2">
        <v>0.34375</v>
      </c>
      <c r="C2" s="2">
        <v>0.3854166666666667</v>
      </c>
      <c r="D2" t="s">
        <v>114</v>
      </c>
      <c r="E2" t="s">
        <v>115</v>
      </c>
      <c r="F2" s="4">
        <f>ROUND((C2-B2)*1440,0)</f>
        <v>60</v>
      </c>
    </row>
    <row r="3" spans="1:6" x14ac:dyDescent="0.25">
      <c r="A3">
        <v>2</v>
      </c>
      <c r="B3" s="2">
        <v>0.3888888888888889</v>
      </c>
      <c r="C3" s="2">
        <v>0.4201388888888889</v>
      </c>
      <c r="D3" t="s">
        <v>116</v>
      </c>
      <c r="E3" t="s">
        <v>115</v>
      </c>
      <c r="F3" s="4">
        <f>ROUND((C3-B3)*1440,0)</f>
        <v>45</v>
      </c>
    </row>
    <row r="4" spans="1:6" x14ac:dyDescent="0.25">
      <c r="A4">
        <v>3</v>
      </c>
      <c r="B4" s="2">
        <v>0.4236111111111111</v>
      </c>
      <c r="C4" s="2">
        <v>0.4722222222222222</v>
      </c>
      <c r="D4" t="s">
        <v>117</v>
      </c>
      <c r="E4" t="s">
        <v>115</v>
      </c>
      <c r="F4" s="4">
        <f>ROUND((C4-B4)*1440,0)</f>
        <v>70</v>
      </c>
    </row>
    <row r="5" spans="1:6" x14ac:dyDescent="0.25">
      <c r="A5" t="s">
        <v>118</v>
      </c>
      <c r="B5" s="2">
        <v>0.4756944444444444</v>
      </c>
      <c r="C5" s="2">
        <v>0.5034722222222222</v>
      </c>
      <c r="D5" t="s">
        <v>119</v>
      </c>
      <c r="E5" t="s">
        <v>120</v>
      </c>
      <c r="F5" s="4">
        <f>ROUND((C5-B5)*1440,0)</f>
        <v>40</v>
      </c>
    </row>
    <row r="6" spans="1:6" x14ac:dyDescent="0.25">
      <c r="A6">
        <v>4</v>
      </c>
      <c r="B6" s="2">
        <v>0.5069444444444444</v>
      </c>
      <c r="C6" s="2">
        <v>0.5416666666666666</v>
      </c>
      <c r="D6" t="s">
        <v>121</v>
      </c>
      <c r="E6" t="s">
        <v>115</v>
      </c>
      <c r="F6" s="4">
        <f>ROUND((C6-B6)*1440,0)</f>
        <v>50</v>
      </c>
    </row>
    <row r="7" spans="1:6" x14ac:dyDescent="0.25">
      <c r="A7">
        <v>5</v>
      </c>
      <c r="B7" s="2">
        <v>0.5451388888888888</v>
      </c>
      <c r="C7" s="2">
        <v>0.5763888888888888</v>
      </c>
      <c r="D7" t="s">
        <v>122</v>
      </c>
      <c r="E7" t="s">
        <v>115</v>
      </c>
      <c r="F7" s="4">
        <f>ROUND((C7-B7)*1440,0)</f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32" customWidth="1"/>
    <col min="3" max="3" width="15" customWidth="1"/>
    <col min="5" max="5" width="8" customWidth="1"/>
    <col min="6" max="6" width="13" customWidth="1"/>
    <col min="7" max="7" width="10" customWidth="1"/>
  </cols>
  <sheetData>
    <row r="1" spans="1:7" s="1" customFormat="1" x14ac:dyDescent="0.25">
      <c r="A1" s="1" t="s">
        <v>2</v>
      </c>
      <c r="B1" s="1" t="s">
        <v>16</v>
      </c>
      <c r="C1" s="1" t="s">
        <v>123</v>
      </c>
      <c r="D1" s="1" t="s">
        <v>124</v>
      </c>
      <c r="E1" s="1" t="s">
        <v>21</v>
      </c>
      <c r="F1" s="1" t="s">
        <v>125</v>
      </c>
      <c r="G1" s="1" t="s">
        <v>126</v>
      </c>
    </row>
    <row r="2" spans="1:7" x14ac:dyDescent="0.25">
      <c r="A2" t="s">
        <v>114</v>
      </c>
      <c r="B2" t="s">
        <v>22</v>
      </c>
      <c r="C2" s="4">
        <v>15</v>
      </c>
      <c r="D2" s="4">
        <f>COUNTIF(Lessons!$E$2:$E$66,B2)</f>
        <v>5</v>
      </c>
      <c r="E2" s="4">
        <f>COUNTIFS(Lessons!$E$2:$E$66,B2,Lessons!$J$2:$J$66,TRUE)</f>
        <v>3</v>
      </c>
      <c r="F2" s="4">
        <f>MAX(C2-E2,0)</f>
        <v>12</v>
      </c>
      <c r="G2" s="5">
        <f>IFERROR(E2/C2,"")</f>
        <v>0.2</v>
      </c>
    </row>
    <row r="3" spans="1:7" x14ac:dyDescent="0.25">
      <c r="A3" t="s">
        <v>116</v>
      </c>
      <c r="B3" t="s">
        <v>27</v>
      </c>
      <c r="C3" s="4">
        <v>12</v>
      </c>
      <c r="D3" s="4">
        <f>COUNTIF(Lessons!$E$2:$E$66,B3)</f>
        <v>5</v>
      </c>
      <c r="E3" s="4">
        <f>COUNTIFS(Lessons!$E$2:$E$66,B3,Lessons!$J$2:$J$66,TRUE)</f>
        <v>3</v>
      </c>
      <c r="F3" s="4">
        <f>MAX(C3-E3,0)</f>
        <v>9</v>
      </c>
      <c r="G3" s="5">
        <f>IFERROR(E3/C3,"")</f>
        <v>0.25</v>
      </c>
    </row>
    <row r="4" spans="1:7" x14ac:dyDescent="0.25">
      <c r="A4" t="s">
        <v>117</v>
      </c>
      <c r="B4" t="s">
        <v>32</v>
      </c>
      <c r="C4" s="4">
        <v>18</v>
      </c>
      <c r="D4" s="4">
        <f>COUNTIF(Lessons!$E$2:$E$66,B4)</f>
        <v>5</v>
      </c>
      <c r="E4" s="4">
        <f>COUNTIFS(Lessons!$E$2:$E$66,B4,Lessons!$J$2:$J$66,TRUE)</f>
        <v>3</v>
      </c>
      <c r="F4" s="4">
        <f>MAX(C4-E4,0)</f>
        <v>15</v>
      </c>
      <c r="G4" s="5">
        <f>IFERROR(E4/C4,"")</f>
        <v>0.16666666666666666</v>
      </c>
    </row>
    <row r="5" spans="1:7" x14ac:dyDescent="0.25">
      <c r="A5" t="s">
        <v>121</v>
      </c>
      <c r="B5" t="s">
        <v>37</v>
      </c>
      <c r="C5" s="4">
        <v>15</v>
      </c>
      <c r="D5" s="4">
        <f>COUNTIF(Lessons!$E$2:$E$66,B5)</f>
        <v>5</v>
      </c>
      <c r="E5" s="4">
        <f>COUNTIFS(Lessons!$E$2:$E$66,B5,Lessons!$J$2:$J$66,TRUE)</f>
        <v>3</v>
      </c>
      <c r="F5" s="4">
        <f>MAX(C5-E5,0)</f>
        <v>12</v>
      </c>
      <c r="G5" s="5">
        <f>IFERROR(E5/C5,"")</f>
        <v>0.2</v>
      </c>
    </row>
    <row r="6" spans="1:7" x14ac:dyDescent="0.25">
      <c r="A6" t="s">
        <v>122</v>
      </c>
      <c r="B6" t="s">
        <v>42</v>
      </c>
      <c r="C6" s="4">
        <v>10</v>
      </c>
      <c r="D6" s="4">
        <f>COUNTIF(Lessons!$E$2:$E$66,B6)</f>
        <v>5</v>
      </c>
      <c r="E6" s="4">
        <f>COUNTIFS(Lessons!$E$2:$E$66,B6,Lessons!$J$2:$J$66,TRUE)</f>
        <v>3</v>
      </c>
      <c r="F6" s="4">
        <f>MAX(C6-E6,0)</f>
        <v>7</v>
      </c>
      <c r="G6" s="5">
        <f>IFERROR(E6/C6,"")</f>
        <v>0.3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Plan</vt:lpstr>
      <vt:lpstr>Lessons</vt:lpstr>
      <vt:lpstr>Periods</vt:lpstr>
      <vt:lpstr>Pacing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Lesson Planner</dc:title>
  <dc:subject/>
  <dc:description/>
  <cp:keywords/>
  <cp:category/>
  <cp:lastModifiedBy>Unknown</cp:lastModifiedBy>
  <dcterms:created xsi:type="dcterms:W3CDTF">2026-10-18T23:17:34Z</dcterms:created>
  <dcterms:modified xsi:type="dcterms:W3CDTF">2026-10-18T23:17:34Z</dcterms:modified>
</cp:coreProperties>
</file>