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ID Log" state="visible" r:id="rId4"/>
    <sheet sheetId="2" name="Summary" state="visible" r:id="rId5"/>
    <sheet sheetId="3" name="RAID Guide" state="visible" r:id="rId6"/>
  </sheets>
  <calcPr calcId="171027"/>
</workbook>
</file>

<file path=xl/sharedStrings.xml><?xml version="1.0" encoding="utf-8"?>
<sst xmlns="http://schemas.openxmlformats.org/spreadsheetml/2006/main" count="237" uniqueCount="133">
  <si>
    <t>RAID Log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</si>
  <si>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</si>
  <si>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Risks, assumptions, issues and dependencies in one list.</t>
  </si>
  <si>
    <t>Free template</t>
  </si>
  <si>
    <t>ID</t>
  </si>
  <si>
    <t>Type</t>
  </si>
  <si>
    <t>Description</t>
  </si>
  <si>
    <t>Owner</t>
  </si>
  <si>
    <t>Priority</t>
  </si>
  <si>
    <t>Raised on</t>
  </si>
  <si>
    <t>Due date</t>
  </si>
  <si>
    <t>Status</t>
  </si>
  <si>
    <t>Next action</t>
  </si>
  <si>
    <t>Closed on</t>
  </si>
  <si>
    <t>Days open</t>
  </si>
  <si>
    <t>Flag</t>
  </si>
  <si>
    <t>R-01</t>
  </si>
  <si>
    <t>Risk</t>
  </si>
  <si>
    <t>Old customer records have duplicates, so the import creates messy data</t>
  </si>
  <si>
    <t>Tom Reyes</t>
  </si>
  <si>
    <t>High</t>
  </si>
  <si>
    <t>In progress</t>
  </si>
  <si>
    <t>Run the dedupe on a copy; sales reviews the merge list</t>
  </si>
  <si>
    <t>R-02</t>
  </si>
  <si>
    <t>Sales reps keep using the old spreadsheet after go-live</t>
  </si>
  <si>
    <t>Priya Nair</t>
  </si>
  <si>
    <t>Open</t>
  </si>
  <si>
    <t>Make the old sheet read-only on go-live day</t>
  </si>
  <si>
    <t>R-03</t>
  </si>
  <si>
    <t>Email sync fails for reps on older laptops</t>
  </si>
  <si>
    <t>Medium</t>
  </si>
  <si>
    <t>Test on the three oldest laptops</t>
  </si>
  <si>
    <t>R-04</t>
  </si>
  <si>
    <t>Licence costs rise at renewal next year</t>
  </si>
  <si>
    <t>Jake Morris</t>
  </si>
  <si>
    <t>Low</t>
  </si>
  <si>
    <t>Ask for a two-year price lock in the contract</t>
  </si>
  <si>
    <t>R-05</t>
  </si>
  <si>
    <t>Our only CRM admin is away during go-live week</t>
  </si>
  <si>
    <t>Sara Kim</t>
  </si>
  <si>
    <t>Train Lena as backup admin</t>
  </si>
  <si>
    <t>R-06</t>
  </si>
  <si>
    <t>Go-live slips past Nov 30 and clashes with year-end</t>
  </si>
  <si>
    <t>Weekly checkpoint with the vendor; fallback date Jan 11</t>
  </si>
  <si>
    <t>R-07</t>
  </si>
  <si>
    <t>Data export from the old system takes longer than planned</t>
  </si>
  <si>
    <t>Book a second export window</t>
  </si>
  <si>
    <t>A-01</t>
  </si>
  <si>
    <t>Assumption</t>
  </si>
  <si>
    <t>All 24 reps can attend two half-day training sessions in November</t>
  </si>
  <si>
    <t>Confirm dates with each team lead</t>
  </si>
  <si>
    <t>A-02</t>
  </si>
  <si>
    <t>The old system's export includes notes and attachments</t>
  </si>
  <si>
    <t>Closed</t>
  </si>
  <si>
    <t>Logged as issue I-03</t>
  </si>
  <si>
    <t>A-03</t>
  </si>
  <si>
    <t>The quoting tool can connect through the CRM's standard API</t>
  </si>
  <si>
    <t>Run a test connection in the sandbox</t>
  </si>
  <si>
    <t>A-04</t>
  </si>
  <si>
    <t>Finance approves the extra $6,000 for data cleanup</t>
  </si>
  <si>
    <t>Approved at the September budget meeting</t>
  </si>
  <si>
    <t>A-05</t>
  </si>
  <si>
    <t>Sales managers will run weekly pipeline reviews in the CRM</t>
  </si>
  <si>
    <t>Agree the meeting format with the managers</t>
  </si>
  <si>
    <t>A-06</t>
  </si>
  <si>
    <t>The vendor's standard onboarding covers our custom fields</t>
  </si>
  <si>
    <t>Lena Fox</t>
  </si>
  <si>
    <t>Confirmed on the onboarding call</t>
  </si>
  <si>
    <t>I-01</t>
  </si>
  <si>
    <t>Issue</t>
  </si>
  <si>
    <t>IT team still has no sandbox access</t>
  </si>
  <si>
    <t>Vendor reset the admin accounts</t>
  </si>
  <si>
    <t>I-02</t>
  </si>
  <si>
    <t>Custom field list doesn't match how sales actually works</t>
  </si>
  <si>
    <t>Workshop with two reps to trim the list</t>
  </si>
  <si>
    <t>I-03</t>
  </si>
  <si>
    <t>Export is missing notes and attachments</t>
  </si>
  <si>
    <t>Provider runs a full backup export; check the file Oct 22</t>
  </si>
  <si>
    <t>I-04</t>
  </si>
  <si>
    <t>Training room booked for the wrong week</t>
  </si>
  <si>
    <t>Rebooked for Nov 9 and 10</t>
  </si>
  <si>
    <t>I-05</t>
  </si>
  <si>
    <t>Two pilot reps can't log in</t>
  </si>
  <si>
    <t>Reset passwords and check the licences</t>
  </si>
  <si>
    <t>I-06</t>
  </si>
  <si>
    <t>Pilot users say the mobile app is slow on site visits</t>
  </si>
  <si>
    <t>Waiting</t>
  </si>
  <si>
    <t>Support ticket open with the vendor</t>
  </si>
  <si>
    <t>D-01</t>
  </si>
  <si>
    <t>Dependency</t>
  </si>
  <si>
    <t>Vendor sets up the production account</t>
  </si>
  <si>
    <t>Signed order sent Oct 1; chase on Oct 20</t>
  </si>
  <si>
    <t>D-02</t>
  </si>
  <si>
    <t>Final data export from the old CRM provider</t>
  </si>
  <si>
    <t>Export window booked for Nov 12</t>
  </si>
  <si>
    <t>D-03</t>
  </si>
  <si>
    <t>Web agency connects the website form to the CRM</t>
  </si>
  <si>
    <t>Send the agency the API key and field map</t>
  </si>
  <si>
    <t>D-04</t>
  </si>
  <si>
    <t>Finance sets up the new price list before go-live</t>
  </si>
  <si>
    <t>Draft list due Nov 2</t>
  </si>
  <si>
    <t>D-05</t>
  </si>
  <si>
    <t>IT supplier replaces the five oldest laptops</t>
  </si>
  <si>
    <t>Delivered and set up</t>
  </si>
  <si>
    <t>D-06</t>
  </si>
  <si>
    <t>Contract signed with the CRM vendor</t>
  </si>
  <si>
    <t>Signed Aug 27</t>
  </si>
  <si>
    <t>Summary</t>
  </si>
  <si>
    <t>Worked out from your other tabs. Shaded cells are formulas: nothing to type here.</t>
  </si>
  <si>
    <t>Item</t>
  </si>
  <si>
    <t>Logged</t>
  </si>
  <si>
    <t>High open</t>
  </si>
  <si>
    <t>Overdue</t>
  </si>
  <si>
    <t>Due in 7 days</t>
  </si>
  <si>
    <t>Today's date</t>
  </si>
  <si>
    <t>All types</t>
  </si>
  <si>
    <t>Open by owner</t>
  </si>
  <si>
    <t>RAID Guide</t>
  </si>
  <si>
    <t>Type in the cream cells. Shaded cells are formulas and fill in on their own.</t>
  </si>
  <si>
    <t>What it is</t>
  </si>
  <si>
    <t>Example</t>
  </si>
  <si>
    <t>What to record</t>
  </si>
  <si>
    <t>Something that might happen and would hurt the project if it did</t>
  </si>
  <si>
    <t>Data export takes longer than planned</t>
  </si>
  <si>
    <t>Owner, priority, the action that makes it less likely, and a date to check it again</t>
  </si>
  <si>
    <t>Something you're treating as true without proof yet</t>
  </si>
  <si>
    <t>All reps can attend training in November</t>
  </si>
  <si>
    <t>Who will confirm it and by when. If it turns out wrong, close it and log a risk or issue</t>
  </si>
  <si>
    <t>A problem that is happening now and needs fixing</t>
  </si>
  <si>
    <t>Two pilot users can't log in</t>
  </si>
  <si>
    <t>Owner, priority, the fix and the date it must be fixed by</t>
  </si>
  <si>
    <t>Something you need from another team, supplier or task before you can move on</t>
  </si>
  <si>
    <t>Who you depend on, the date you need it, and who chases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</si>
</sst>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5" fontId="5" fillId="4" borderId="2" xfId="0" applyNumberFormat="1" applyFont="1" applyFill="1" applyBorder="1" applyAlignment="1">
      <alignment horizontal="right" vertical="center"/>
    </xf>
    <xf numFmtId="0" fontId="4" fillId="6" borderId="2" xfId="0" applyFont="1" applyFill="1" applyBorder="1" applyAlignment="1">
      <alignment horizontal="left" vertical="center" indent="1"/>
    </xf>
    <xf numFmtId="164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M55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7" customWidth="1"/>
    <col min="3" max="3" width="13" customWidth="1"/>
    <col min="4" max="4" width="50" customWidth="1"/>
    <col min="5" max="5" width="14" customWidth="1"/>
    <col min="6" max="6" width="10" customWidth="1"/>
    <col min="7" max="9" width="12" customWidth="1"/>
    <col min="10" max="10" width="44" customWidth="1"/>
    <col min="11" max="11" width="12" customWidth="1"/>
    <col min="13" max="13" width="14" customWidth="1"/>
  </cols>
  <sheetData>
    <row r="1" ht="34" customHeight="1" spans="2:13" x14ac:dyDescent="0.25">
      <c r="B1" s="1" t="s">
        <v>0</v>
      </c>
      <c r="K1" s="2" t="s">
        <v>1</v>
      </c>
      <c r="L1" s="2"/>
      <c r="M1" s="2"/>
    </row>
    <row r="2" ht="28" customHeight="1" spans="2:13" x14ac:dyDescent="0.25">
      <c r="B2" s="3" t="s">
        <v>2</v>
      </c>
      <c r="C2" s="3"/>
      <c r="D2" s="3"/>
      <c r="E2" s="3"/>
      <c r="F2" s="3"/>
      <c r="G2" s="3"/>
      <c r="H2" s="3"/>
      <c r="I2" s="3"/>
      <c r="J2" s="3"/>
      <c r="K2" s="4" t="s">
        <v>3</v>
      </c>
      <c r="L2" s="4"/>
      <c r="M2" s="4"/>
    </row>
    <row r="3" ht="4" customHeight="1" spans="2:13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0" customHeight="1" x14ac:dyDescent="0.25"/>
    <row r="5" ht="30" customHeight="1" spans="2:13" x14ac:dyDescent="0.25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7" t="s">
        <v>10</v>
      </c>
      <c r="I5" s="6" t="s">
        <v>11</v>
      </c>
      <c r="J5" s="6" t="s">
        <v>12</v>
      </c>
      <c r="K5" s="7" t="s">
        <v>13</v>
      </c>
      <c r="L5" s="8" t="s">
        <v>14</v>
      </c>
      <c r="M5" s="6" t="s">
        <v>15</v>
      </c>
    </row>
    <row r="6" ht="17" customHeight="1" spans="2:13" x14ac:dyDescent="0.25">
      <c r="B6" s="9" t="s">
        <v>16</v>
      </c>
      <c r="C6" s="9" t="s">
        <v>17</v>
      </c>
      <c r="D6" s="9" t="s">
        <v>18</v>
      </c>
      <c r="E6" s="9" t="s">
        <v>19</v>
      </c>
      <c r="F6" s="9" t="s">
        <v>20</v>
      </c>
      <c r="G6" s="10">
        <v>46244</v>
      </c>
      <c r="H6" s="10">
        <v>46325</v>
      </c>
      <c r="I6" s="9" t="s">
        <v>21</v>
      </c>
      <c r="J6" s="9" t="s">
        <v>22</v>
      </c>
      <c r="K6" s="10"/>
      <c r="L6" s="11">
        <f>IF(OR(ISBLANK(D6),NOT(ISNUMBER(G6))),"",IF(ISNUMBER(K6),K6-G6,Summary!$C$6-G6))</f>
        <v>69</v>
      </c>
      <c r="M6" s="12" t="str">
        <f>IF(ISBLANK(D6),"",IF(I6="Closed","Closed",IF(NOT(ISNUMBER(H6)),"No date",IF(H6&lt;Summary!$C$6,"Overdue",IF(H6-Summary!$C$6&lt;=7,"Due this week","On track")))))</f>
        <v>On track</v>
      </c>
    </row>
    <row r="7" ht="17" customHeight="1" spans="2:13" x14ac:dyDescent="0.25">
      <c r="B7" s="9" t="s">
        <v>23</v>
      </c>
      <c r="C7" s="9" t="s">
        <v>17</v>
      </c>
      <c r="D7" s="9" t="s">
        <v>24</v>
      </c>
      <c r="E7" s="9" t="s">
        <v>25</v>
      </c>
      <c r="F7" s="9" t="s">
        <v>20</v>
      </c>
      <c r="G7" s="10">
        <v>46246</v>
      </c>
      <c r="H7" s="10">
        <v>46371</v>
      </c>
      <c r="I7" s="9" t="s">
        <v>26</v>
      </c>
      <c r="J7" s="9" t="s">
        <v>27</v>
      </c>
      <c r="K7" s="10"/>
      <c r="L7" s="11">
        <f>IF(OR(ISBLANK(D7),NOT(ISNUMBER(G7))),"",IF(ISNUMBER(K7),K7-G7,Summary!$C$6-G7))</f>
        <v>67</v>
      </c>
      <c r="M7" s="12" t="str">
        <f>IF(ISBLANK(D7),"",IF(I7="Closed","Closed",IF(NOT(ISNUMBER(H7)),"No date",IF(H7&lt;Summary!$C$6,"Overdue",IF(H7-Summary!$C$6&lt;=7,"Due this week","On track")))))</f>
        <v>On track</v>
      </c>
    </row>
    <row r="8" ht="17" customHeight="1" spans="2:13" x14ac:dyDescent="0.25">
      <c r="B8" s="9" t="s">
        <v>28</v>
      </c>
      <c r="C8" s="9" t="s">
        <v>17</v>
      </c>
      <c r="D8" s="9" t="s">
        <v>29</v>
      </c>
      <c r="E8" s="9" t="s">
        <v>19</v>
      </c>
      <c r="F8" s="9" t="s">
        <v>30</v>
      </c>
      <c r="G8" s="10">
        <v>46254</v>
      </c>
      <c r="H8" s="10">
        <v>46339</v>
      </c>
      <c r="I8" s="9" t="s">
        <v>21</v>
      </c>
      <c r="J8" s="9" t="s">
        <v>31</v>
      </c>
      <c r="K8" s="10"/>
      <c r="L8" s="11">
        <f>IF(OR(ISBLANK(D8),NOT(ISNUMBER(G8))),"",IF(ISNUMBER(K8),K8-G8,Summary!$C$6-G8))</f>
        <v>59</v>
      </c>
      <c r="M8" s="12" t="str">
        <f>IF(ISBLANK(D8),"",IF(I8="Closed","Closed",IF(NOT(ISNUMBER(H8)),"No date",IF(H8&lt;Summary!$C$6,"Overdue",IF(H8-Summary!$C$6&lt;=7,"Due this week","On track")))))</f>
        <v>On track</v>
      </c>
    </row>
    <row r="9" ht="17" customHeight="1" spans="2:13" x14ac:dyDescent="0.25">
      <c r="B9" s="9" t="s">
        <v>32</v>
      </c>
      <c r="C9" s="9" t="s">
        <v>17</v>
      </c>
      <c r="D9" s="9" t="s">
        <v>33</v>
      </c>
      <c r="E9" s="9" t="s">
        <v>34</v>
      </c>
      <c r="F9" s="9" t="s">
        <v>35</v>
      </c>
      <c r="G9" s="10">
        <v>46259</v>
      </c>
      <c r="H9" s="10">
        <v>46402</v>
      </c>
      <c r="I9" s="9" t="s">
        <v>26</v>
      </c>
      <c r="J9" s="9" t="s">
        <v>36</v>
      </c>
      <c r="K9" s="10"/>
      <c r="L9" s="11">
        <f>IF(OR(ISBLANK(D9),NOT(ISNUMBER(G9))),"",IF(ISNUMBER(K9),K9-G9,Summary!$C$6-G9))</f>
        <v>54</v>
      </c>
      <c r="M9" s="12" t="str">
        <f>IF(ISBLANK(D9),"",IF(I9="Closed","Closed",IF(NOT(ISNUMBER(H9)),"No date",IF(H9&lt;Summary!$C$6,"Overdue",IF(H9-Summary!$C$6&lt;=7,"Due this week","On track")))))</f>
        <v>On track</v>
      </c>
    </row>
    <row r="10" ht="17" customHeight="1" spans="2:13" x14ac:dyDescent="0.25">
      <c r="B10" s="9" t="s">
        <v>37</v>
      </c>
      <c r="C10" s="9" t="s">
        <v>17</v>
      </c>
      <c r="D10" s="9" t="s">
        <v>38</v>
      </c>
      <c r="E10" s="9" t="s">
        <v>39</v>
      </c>
      <c r="F10" s="9" t="s">
        <v>30</v>
      </c>
      <c r="G10" s="10">
        <v>46267</v>
      </c>
      <c r="H10" s="10">
        <v>46346</v>
      </c>
      <c r="I10" s="9" t="s">
        <v>26</v>
      </c>
      <c r="J10" s="9" t="s">
        <v>40</v>
      </c>
      <c r="K10" s="10"/>
      <c r="L10" s="11">
        <f>IF(OR(ISBLANK(D10),NOT(ISNUMBER(G10))),"",IF(ISNUMBER(K10),K10-G10,Summary!$C$6-G10))</f>
        <v>46</v>
      </c>
      <c r="M10" s="12" t="str">
        <f>IF(ISBLANK(D10),"",IF(I10="Closed","Closed",IF(NOT(ISNUMBER(H10)),"No date",IF(H10&lt;Summary!$C$6,"Overdue",IF(H10-Summary!$C$6&lt;=7,"Due this week","On track")))))</f>
        <v>On track</v>
      </c>
    </row>
    <row r="11" ht="17" customHeight="1" spans="2:13" x14ac:dyDescent="0.25">
      <c r="B11" s="9" t="s">
        <v>41</v>
      </c>
      <c r="C11" s="9" t="s">
        <v>17</v>
      </c>
      <c r="D11" s="9" t="s">
        <v>42</v>
      </c>
      <c r="E11" s="9" t="s">
        <v>39</v>
      </c>
      <c r="F11" s="9" t="s">
        <v>20</v>
      </c>
      <c r="G11" s="10">
        <v>46280</v>
      </c>
      <c r="H11" s="10">
        <v>46332</v>
      </c>
      <c r="I11" s="9" t="s">
        <v>21</v>
      </c>
      <c r="J11" s="9" t="s">
        <v>43</v>
      </c>
      <c r="K11" s="10"/>
      <c r="L11" s="11">
        <f>IF(OR(ISBLANK(D11),NOT(ISNUMBER(G11))),"",IF(ISNUMBER(K11),K11-G11,Summary!$C$6-G11))</f>
        <v>33</v>
      </c>
      <c r="M11" s="12" t="str">
        <f>IF(ISBLANK(D11),"",IF(I11="Closed","Closed",IF(NOT(ISNUMBER(H11)),"No date",IF(H11&lt;Summary!$C$6,"Overdue",IF(H11-Summary!$C$6&lt;=7,"Due this week","On track")))))</f>
        <v>On track</v>
      </c>
    </row>
    <row r="12" ht="17" customHeight="1" spans="2:13" x14ac:dyDescent="0.25">
      <c r="B12" s="9" t="s">
        <v>44</v>
      </c>
      <c r="C12" s="9" t="s">
        <v>17</v>
      </c>
      <c r="D12" s="9" t="s">
        <v>45</v>
      </c>
      <c r="E12" s="9" t="s">
        <v>19</v>
      </c>
      <c r="F12" s="9" t="s">
        <v>20</v>
      </c>
      <c r="G12" s="10">
        <v>46293</v>
      </c>
      <c r="H12" s="10">
        <v>46311</v>
      </c>
      <c r="I12" s="9" t="s">
        <v>26</v>
      </c>
      <c r="J12" s="9" t="s">
        <v>46</v>
      </c>
      <c r="K12" s="10"/>
      <c r="L12" s="11">
        <f>IF(OR(ISBLANK(D12),NOT(ISNUMBER(G12))),"",IF(ISNUMBER(K12),K12-G12,Summary!$C$6-G12))</f>
        <v>20</v>
      </c>
      <c r="M12" s="12" t="str">
        <f>IF(ISBLANK(D12),"",IF(I12="Closed","Closed",IF(NOT(ISNUMBER(H12)),"No date",IF(H12&lt;Summary!$C$6,"Overdue",IF(H12-Summary!$C$6&lt;=7,"Due this week","On track")))))</f>
        <v>Overdue</v>
      </c>
    </row>
    <row r="13" ht="17" customHeight="1" spans="2:13" x14ac:dyDescent="0.25">
      <c r="B13" s="9" t="s">
        <v>47</v>
      </c>
      <c r="C13" s="9" t="s">
        <v>48</v>
      </c>
      <c r="D13" s="9" t="s">
        <v>49</v>
      </c>
      <c r="E13" s="9" t="s">
        <v>25</v>
      </c>
      <c r="F13" s="9" t="s">
        <v>20</v>
      </c>
      <c r="G13" s="10">
        <v>46244</v>
      </c>
      <c r="H13" s="10">
        <v>46319</v>
      </c>
      <c r="I13" s="9" t="s">
        <v>26</v>
      </c>
      <c r="J13" s="9" t="s">
        <v>50</v>
      </c>
      <c r="K13" s="10"/>
      <c r="L13" s="11">
        <f>IF(OR(ISBLANK(D13),NOT(ISNUMBER(G13))),"",IF(ISNUMBER(K13),K13-G13,Summary!$C$6-G13))</f>
        <v>69</v>
      </c>
      <c r="M13" s="12" t="str">
        <f>IF(ISBLANK(D13),"",IF(I13="Closed","Closed",IF(NOT(ISNUMBER(H13)),"No date",IF(H13&lt;Summary!$C$6,"Overdue",IF(H13-Summary!$C$6&lt;=7,"Due this week","On track")))))</f>
        <v>Due this week</v>
      </c>
    </row>
    <row r="14" ht="17" customHeight="1" spans="2:13" x14ac:dyDescent="0.25">
      <c r="B14" s="9" t="s">
        <v>51</v>
      </c>
      <c r="C14" s="9" t="s">
        <v>48</v>
      </c>
      <c r="D14" s="9" t="s">
        <v>52</v>
      </c>
      <c r="E14" s="9" t="s">
        <v>19</v>
      </c>
      <c r="F14" s="9" t="s">
        <v>20</v>
      </c>
      <c r="G14" s="10">
        <v>46244</v>
      </c>
      <c r="H14" s="10">
        <v>46295</v>
      </c>
      <c r="I14" s="9" t="s">
        <v>53</v>
      </c>
      <c r="J14" s="9" t="s">
        <v>54</v>
      </c>
      <c r="K14" s="10">
        <v>46294</v>
      </c>
      <c r="L14" s="11">
        <f>IF(OR(ISBLANK(D14),NOT(ISNUMBER(G14))),"",IF(ISNUMBER(K14),K14-G14,Summary!$C$6-G14))</f>
        <v>50</v>
      </c>
      <c r="M14" s="12" t="str">
        <f>IF(ISBLANK(D14),"",IF(I14="Closed","Closed",IF(NOT(ISNUMBER(H14)),"No date",IF(H14&lt;Summary!$C$6,"Overdue",IF(H14-Summary!$C$6&lt;=7,"Due this week","On track")))))</f>
        <v>Closed</v>
      </c>
    </row>
    <row r="15" ht="17" customHeight="1" spans="2:13" x14ac:dyDescent="0.25">
      <c r="B15" s="9" t="s">
        <v>55</v>
      </c>
      <c r="C15" s="9" t="s">
        <v>48</v>
      </c>
      <c r="D15" s="9" t="s">
        <v>56</v>
      </c>
      <c r="E15" s="9" t="s">
        <v>19</v>
      </c>
      <c r="F15" s="9" t="s">
        <v>30</v>
      </c>
      <c r="G15" s="10">
        <v>46252</v>
      </c>
      <c r="H15" s="10">
        <v>46315</v>
      </c>
      <c r="I15" s="9" t="s">
        <v>26</v>
      </c>
      <c r="J15" s="9" t="s">
        <v>57</v>
      </c>
      <c r="K15" s="10"/>
      <c r="L15" s="11">
        <f>IF(OR(ISBLANK(D15),NOT(ISNUMBER(G15))),"",IF(ISNUMBER(K15),K15-G15,Summary!$C$6-G15))</f>
        <v>61</v>
      </c>
      <c r="M15" s="12" t="str">
        <f>IF(ISBLANK(D15),"",IF(I15="Closed","Closed",IF(NOT(ISNUMBER(H15)),"No date",IF(H15&lt;Summary!$C$6,"Overdue",IF(H15-Summary!$C$6&lt;=7,"Due this week","On track")))))</f>
        <v>Due this week</v>
      </c>
    </row>
    <row r="16" ht="17" customHeight="1" spans="2:13" x14ac:dyDescent="0.25">
      <c r="B16" s="9" t="s">
        <v>58</v>
      </c>
      <c r="C16" s="9" t="s">
        <v>48</v>
      </c>
      <c r="D16" s="9" t="s">
        <v>59</v>
      </c>
      <c r="E16" s="9" t="s">
        <v>34</v>
      </c>
      <c r="F16" s="9" t="s">
        <v>20</v>
      </c>
      <c r="G16" s="10">
        <v>46259</v>
      </c>
      <c r="H16" s="10">
        <v>46280</v>
      </c>
      <c r="I16" s="9" t="s">
        <v>53</v>
      </c>
      <c r="J16" s="9" t="s">
        <v>60</v>
      </c>
      <c r="K16" s="10">
        <v>46279</v>
      </c>
      <c r="L16" s="11">
        <f>IF(OR(ISBLANK(D16),NOT(ISNUMBER(G16))),"",IF(ISNUMBER(K16),K16-G16,Summary!$C$6-G16))</f>
        <v>20</v>
      </c>
      <c r="M16" s="12" t="str">
        <f>IF(ISBLANK(D16),"",IF(I16="Closed","Closed",IF(NOT(ISNUMBER(H16)),"No date",IF(H16&lt;Summary!$C$6,"Overdue",IF(H16-Summary!$C$6&lt;=7,"Due this week","On track")))))</f>
        <v>Closed</v>
      </c>
    </row>
    <row r="17" ht="17" customHeight="1" spans="2:13" x14ac:dyDescent="0.25">
      <c r="B17" s="9" t="s">
        <v>61</v>
      </c>
      <c r="C17" s="9" t="s">
        <v>48</v>
      </c>
      <c r="D17" s="9" t="s">
        <v>62</v>
      </c>
      <c r="E17" s="9" t="s">
        <v>25</v>
      </c>
      <c r="F17" s="9" t="s">
        <v>30</v>
      </c>
      <c r="G17" s="10">
        <v>46270</v>
      </c>
      <c r="H17" s="10">
        <v>46357</v>
      </c>
      <c r="I17" s="9" t="s">
        <v>26</v>
      </c>
      <c r="J17" s="9" t="s">
        <v>63</v>
      </c>
      <c r="K17" s="10"/>
      <c r="L17" s="11">
        <f>IF(OR(ISBLANK(D17),NOT(ISNUMBER(G17))),"",IF(ISNUMBER(K17),K17-G17,Summary!$C$6-G17))</f>
        <v>43</v>
      </c>
      <c r="M17" s="12" t="str">
        <f>IF(ISBLANK(D17),"",IF(I17="Closed","Closed",IF(NOT(ISNUMBER(H17)),"No date",IF(H17&lt;Summary!$C$6,"Overdue",IF(H17-Summary!$C$6&lt;=7,"Due this week","On track")))))</f>
        <v>On track</v>
      </c>
    </row>
    <row r="18" ht="17" customHeight="1" spans="2:13" x14ac:dyDescent="0.25">
      <c r="B18" s="9" t="s">
        <v>64</v>
      </c>
      <c r="C18" s="9" t="s">
        <v>48</v>
      </c>
      <c r="D18" s="9" t="s">
        <v>65</v>
      </c>
      <c r="E18" s="9" t="s">
        <v>66</v>
      </c>
      <c r="F18" s="9" t="s">
        <v>35</v>
      </c>
      <c r="G18" s="10">
        <v>46285</v>
      </c>
      <c r="H18" s="10">
        <v>46326</v>
      </c>
      <c r="I18" s="9" t="s">
        <v>53</v>
      </c>
      <c r="J18" s="9" t="s">
        <v>67</v>
      </c>
      <c r="K18" s="10">
        <v>46303</v>
      </c>
      <c r="L18" s="11">
        <f>IF(OR(ISBLANK(D18),NOT(ISNUMBER(G18))),"",IF(ISNUMBER(K18),K18-G18,Summary!$C$6-G18))</f>
        <v>18</v>
      </c>
      <c r="M18" s="12" t="str">
        <f>IF(ISBLANK(D18),"",IF(I18="Closed","Closed",IF(NOT(ISNUMBER(H18)),"No date",IF(H18&lt;Summary!$C$6,"Overdue",IF(H18-Summary!$C$6&lt;=7,"Due this week","On track")))))</f>
        <v>Closed</v>
      </c>
    </row>
    <row r="19" ht="17" customHeight="1" spans="2:13" x14ac:dyDescent="0.25">
      <c r="B19" s="9" t="s">
        <v>68</v>
      </c>
      <c r="C19" s="9" t="s">
        <v>69</v>
      </c>
      <c r="D19" s="9" t="s">
        <v>70</v>
      </c>
      <c r="E19" s="9" t="s">
        <v>19</v>
      </c>
      <c r="F19" s="9" t="s">
        <v>20</v>
      </c>
      <c r="G19" s="10">
        <v>46273</v>
      </c>
      <c r="H19" s="10">
        <v>46284</v>
      </c>
      <c r="I19" s="9" t="s">
        <v>53</v>
      </c>
      <c r="J19" s="9" t="s">
        <v>71</v>
      </c>
      <c r="K19" s="10">
        <v>46283</v>
      </c>
      <c r="L19" s="11">
        <f>IF(OR(ISBLANK(D19),NOT(ISNUMBER(G19))),"",IF(ISNUMBER(K19),K19-G19,Summary!$C$6-G19))</f>
        <v>10</v>
      </c>
      <c r="M19" s="12" t="str">
        <f>IF(ISBLANK(D19),"",IF(I19="Closed","Closed",IF(NOT(ISNUMBER(H19)),"No date",IF(H19&lt;Summary!$C$6,"Overdue",IF(H19-Summary!$C$6&lt;=7,"Due this week","On track")))))</f>
        <v>Closed</v>
      </c>
    </row>
    <row r="20" ht="17" customHeight="1" spans="2:13" x14ac:dyDescent="0.25">
      <c r="B20" s="9" t="s">
        <v>72</v>
      </c>
      <c r="C20" s="9" t="s">
        <v>69</v>
      </c>
      <c r="D20" s="9" t="s">
        <v>73</v>
      </c>
      <c r="E20" s="9" t="s">
        <v>25</v>
      </c>
      <c r="F20" s="9" t="s">
        <v>30</v>
      </c>
      <c r="G20" s="10">
        <v>46277</v>
      </c>
      <c r="H20" s="10">
        <v>46305</v>
      </c>
      <c r="I20" s="9" t="s">
        <v>21</v>
      </c>
      <c r="J20" s="9" t="s">
        <v>74</v>
      </c>
      <c r="K20" s="10"/>
      <c r="L20" s="11">
        <f>IF(OR(ISBLANK(D20),NOT(ISNUMBER(G20))),"",IF(ISNUMBER(K20),K20-G20,Summary!$C$6-G20))</f>
        <v>36</v>
      </c>
      <c r="M20" s="12" t="str">
        <f>IF(ISBLANK(D20),"",IF(I20="Closed","Closed",IF(NOT(ISNUMBER(H20)),"No date",IF(H20&lt;Summary!$C$6,"Overdue",IF(H20-Summary!$C$6&lt;=7,"Due this week","On track")))))</f>
        <v>Overdue</v>
      </c>
    </row>
    <row r="21" ht="17" customHeight="1" spans="2:13" x14ac:dyDescent="0.25">
      <c r="B21" s="9" t="s">
        <v>75</v>
      </c>
      <c r="C21" s="9" t="s">
        <v>69</v>
      </c>
      <c r="D21" s="9" t="s">
        <v>76</v>
      </c>
      <c r="E21" s="9" t="s">
        <v>19</v>
      </c>
      <c r="F21" s="9" t="s">
        <v>20</v>
      </c>
      <c r="G21" s="10">
        <v>46294</v>
      </c>
      <c r="H21" s="10">
        <v>46318</v>
      </c>
      <c r="I21" s="9" t="s">
        <v>21</v>
      </c>
      <c r="J21" s="9" t="s">
        <v>77</v>
      </c>
      <c r="K21" s="10"/>
      <c r="L21" s="11">
        <f>IF(OR(ISBLANK(D21),NOT(ISNUMBER(G21))),"",IF(ISNUMBER(K21),K21-G21,Summary!$C$6-G21))</f>
        <v>19</v>
      </c>
      <c r="M21" s="12" t="str">
        <f>IF(ISBLANK(D21),"",IF(I21="Closed","Closed",IF(NOT(ISNUMBER(H21)),"No date",IF(H21&lt;Summary!$C$6,"Overdue",IF(H21-Summary!$C$6&lt;=7,"Due this week","On track")))))</f>
        <v>Due this week</v>
      </c>
    </row>
    <row r="22" ht="17" customHeight="1" spans="2:13" x14ac:dyDescent="0.25">
      <c r="B22" s="9" t="s">
        <v>78</v>
      </c>
      <c r="C22" s="9" t="s">
        <v>69</v>
      </c>
      <c r="D22" s="9" t="s">
        <v>79</v>
      </c>
      <c r="E22" s="9" t="s">
        <v>66</v>
      </c>
      <c r="F22" s="9" t="s">
        <v>35</v>
      </c>
      <c r="G22" s="10">
        <v>46300</v>
      </c>
      <c r="H22" s="10">
        <v>46304</v>
      </c>
      <c r="I22" s="9" t="s">
        <v>53</v>
      </c>
      <c r="J22" s="9" t="s">
        <v>80</v>
      </c>
      <c r="K22" s="10">
        <v>46302</v>
      </c>
      <c r="L22" s="11">
        <f>IF(OR(ISBLANK(D22),NOT(ISNUMBER(G22))),"",IF(ISNUMBER(K22),K22-G22,Summary!$C$6-G22))</f>
        <v>2</v>
      </c>
      <c r="M22" s="12" t="str">
        <f>IF(ISBLANK(D22),"",IF(I22="Closed","Closed",IF(NOT(ISNUMBER(H22)),"No date",IF(H22&lt;Summary!$C$6,"Overdue",IF(H22-Summary!$C$6&lt;=7,"Due this week","On track")))))</f>
        <v>Closed</v>
      </c>
    </row>
    <row r="23" ht="17" customHeight="1" spans="2:13" x14ac:dyDescent="0.25">
      <c r="B23" s="9" t="s">
        <v>81</v>
      </c>
      <c r="C23" s="9" t="s">
        <v>69</v>
      </c>
      <c r="D23" s="9" t="s">
        <v>82</v>
      </c>
      <c r="E23" s="9" t="s">
        <v>19</v>
      </c>
      <c r="F23" s="9" t="s">
        <v>20</v>
      </c>
      <c r="G23" s="10">
        <v>46309</v>
      </c>
      <c r="H23" s="10">
        <v>46311</v>
      </c>
      <c r="I23" s="9" t="s">
        <v>26</v>
      </c>
      <c r="J23" s="9" t="s">
        <v>83</v>
      </c>
      <c r="K23" s="10"/>
      <c r="L23" s="11">
        <f>IF(OR(ISBLANK(D23),NOT(ISNUMBER(G23))),"",IF(ISNUMBER(K23),K23-G23,Summary!$C$6-G23))</f>
        <v>4</v>
      </c>
      <c r="M23" s="12" t="str">
        <f>IF(ISBLANK(D23),"",IF(I23="Closed","Closed",IF(NOT(ISNUMBER(H23)),"No date",IF(H23&lt;Summary!$C$6,"Overdue",IF(H23-Summary!$C$6&lt;=7,"Due this week","On track")))))</f>
        <v>Overdue</v>
      </c>
    </row>
    <row r="24" ht="17" customHeight="1" spans="2:13" x14ac:dyDescent="0.25">
      <c r="B24" s="9" t="s">
        <v>84</v>
      </c>
      <c r="C24" s="9" t="s">
        <v>69</v>
      </c>
      <c r="D24" s="9" t="s">
        <v>85</v>
      </c>
      <c r="E24" s="9" t="s">
        <v>25</v>
      </c>
      <c r="F24" s="9" t="s">
        <v>30</v>
      </c>
      <c r="G24" s="10">
        <v>46307</v>
      </c>
      <c r="H24" s="10">
        <v>46328</v>
      </c>
      <c r="I24" s="9" t="s">
        <v>86</v>
      </c>
      <c r="J24" s="9" t="s">
        <v>87</v>
      </c>
      <c r="K24" s="10"/>
      <c r="L24" s="11">
        <f>IF(OR(ISBLANK(D24),NOT(ISNUMBER(G24))),"",IF(ISNUMBER(K24),K24-G24,Summary!$C$6-G24))</f>
        <v>6</v>
      </c>
      <c r="M24" s="12" t="str">
        <f>IF(ISBLANK(D24),"",IF(I24="Closed","Closed",IF(NOT(ISNUMBER(H24)),"No date",IF(H24&lt;Summary!$C$6,"Overdue",IF(H24-Summary!$C$6&lt;=7,"Due this week","On track")))))</f>
        <v>On track</v>
      </c>
    </row>
    <row r="25" ht="17" customHeight="1" spans="2:13" x14ac:dyDescent="0.25">
      <c r="B25" s="9" t="s">
        <v>88</v>
      </c>
      <c r="C25" s="9" t="s">
        <v>89</v>
      </c>
      <c r="D25" s="9" t="s">
        <v>90</v>
      </c>
      <c r="E25" s="9" t="s">
        <v>66</v>
      </c>
      <c r="F25" s="9" t="s">
        <v>20</v>
      </c>
      <c r="G25" s="10">
        <v>46249</v>
      </c>
      <c r="H25" s="10">
        <v>46316</v>
      </c>
      <c r="I25" s="9" t="s">
        <v>86</v>
      </c>
      <c r="J25" s="9" t="s">
        <v>91</v>
      </c>
      <c r="K25" s="10"/>
      <c r="L25" s="11">
        <f>IF(OR(ISBLANK(D25),NOT(ISNUMBER(G25))),"",IF(ISNUMBER(K25),K25-G25,Summary!$C$6-G25))</f>
        <v>64</v>
      </c>
      <c r="M25" s="12" t="str">
        <f>IF(ISBLANK(D25),"",IF(I25="Closed","Closed",IF(NOT(ISNUMBER(H25)),"No date",IF(H25&lt;Summary!$C$6,"Overdue",IF(H25-Summary!$C$6&lt;=7,"Due this week","On track")))))</f>
        <v>Due this week</v>
      </c>
    </row>
    <row r="26" ht="17" customHeight="1" spans="2:13" x14ac:dyDescent="0.25">
      <c r="B26" s="9" t="s">
        <v>92</v>
      </c>
      <c r="C26" s="9" t="s">
        <v>89</v>
      </c>
      <c r="D26" s="9" t="s">
        <v>93</v>
      </c>
      <c r="E26" s="9" t="s">
        <v>19</v>
      </c>
      <c r="F26" s="9" t="s">
        <v>20</v>
      </c>
      <c r="G26" s="10">
        <v>46254</v>
      </c>
      <c r="H26" s="10">
        <v>46339</v>
      </c>
      <c r="I26" s="9" t="s">
        <v>26</v>
      </c>
      <c r="J26" s="9" t="s">
        <v>94</v>
      </c>
      <c r="K26" s="10"/>
      <c r="L26" s="11">
        <f>IF(OR(ISBLANK(D26),NOT(ISNUMBER(G26))),"",IF(ISNUMBER(K26),K26-G26,Summary!$C$6-G26))</f>
        <v>59</v>
      </c>
      <c r="M26" s="12" t="str">
        <f>IF(ISBLANK(D26),"",IF(I26="Closed","Closed",IF(NOT(ISNUMBER(H26)),"No date",IF(H26&lt;Summary!$C$6,"Overdue",IF(H26-Summary!$C$6&lt;=7,"Due this week","On track")))))</f>
        <v>On track</v>
      </c>
    </row>
    <row r="27" ht="17" customHeight="1" spans="2:13" x14ac:dyDescent="0.25">
      <c r="B27" s="9" t="s">
        <v>95</v>
      </c>
      <c r="C27" s="9" t="s">
        <v>89</v>
      </c>
      <c r="D27" s="9" t="s">
        <v>96</v>
      </c>
      <c r="E27" s="9" t="s">
        <v>19</v>
      </c>
      <c r="F27" s="9" t="s">
        <v>30</v>
      </c>
      <c r="G27" s="10">
        <v>46266</v>
      </c>
      <c r="H27" s="10">
        <v>46346</v>
      </c>
      <c r="I27" s="9" t="s">
        <v>26</v>
      </c>
      <c r="J27" s="9" t="s">
        <v>97</v>
      </c>
      <c r="K27" s="10"/>
      <c r="L27" s="11">
        <f>IF(OR(ISBLANK(D27),NOT(ISNUMBER(G27))),"",IF(ISNUMBER(K27),K27-G27,Summary!$C$6-G27))</f>
        <v>47</v>
      </c>
      <c r="M27" s="12" t="str">
        <f>IF(ISBLANK(D27),"",IF(I27="Closed","Closed",IF(NOT(ISNUMBER(H27)),"No date",IF(H27&lt;Summary!$C$6,"Overdue",IF(H27-Summary!$C$6&lt;=7,"Due this week","On track")))))</f>
        <v>On track</v>
      </c>
    </row>
    <row r="28" ht="17" customHeight="1" spans="2:13" x14ac:dyDescent="0.25">
      <c r="B28" s="9" t="s">
        <v>98</v>
      </c>
      <c r="C28" s="9" t="s">
        <v>89</v>
      </c>
      <c r="D28" s="9" t="s">
        <v>99</v>
      </c>
      <c r="E28" s="9" t="s">
        <v>34</v>
      </c>
      <c r="F28" s="9" t="s">
        <v>30</v>
      </c>
      <c r="G28" s="10">
        <v>46275</v>
      </c>
      <c r="H28" s="10">
        <v>46342</v>
      </c>
      <c r="I28" s="9" t="s">
        <v>21</v>
      </c>
      <c r="J28" s="9" t="s">
        <v>100</v>
      </c>
      <c r="K28" s="10"/>
      <c r="L28" s="11">
        <f>IF(OR(ISBLANK(D28),NOT(ISNUMBER(G28))),"",IF(ISNUMBER(K28),K28-G28,Summary!$C$6-G28))</f>
        <v>38</v>
      </c>
      <c r="M28" s="12" t="str">
        <f>IF(ISBLANK(D28),"",IF(I28="Closed","Closed",IF(NOT(ISNUMBER(H28)),"No date",IF(H28&lt;Summary!$C$6,"Overdue",IF(H28-Summary!$C$6&lt;=7,"Due this week","On track")))))</f>
        <v>On track</v>
      </c>
    </row>
    <row r="29" ht="17" customHeight="1" spans="2:13" x14ac:dyDescent="0.25">
      <c r="B29" s="9" t="s">
        <v>101</v>
      </c>
      <c r="C29" s="9" t="s">
        <v>89</v>
      </c>
      <c r="D29" s="9" t="s">
        <v>102</v>
      </c>
      <c r="E29" s="9" t="s">
        <v>19</v>
      </c>
      <c r="F29" s="9" t="s">
        <v>35</v>
      </c>
      <c r="G29" s="10">
        <v>46262</v>
      </c>
      <c r="H29" s="10">
        <v>46296</v>
      </c>
      <c r="I29" s="9" t="s">
        <v>53</v>
      </c>
      <c r="J29" s="9" t="s">
        <v>103</v>
      </c>
      <c r="K29" s="10">
        <v>46295</v>
      </c>
      <c r="L29" s="11">
        <f>IF(OR(ISBLANK(D29),NOT(ISNUMBER(G29))),"",IF(ISNUMBER(K29),K29-G29,Summary!$C$6-G29))</f>
        <v>33</v>
      </c>
      <c r="M29" s="12" t="str">
        <f>IF(ISBLANK(D29),"",IF(I29="Closed","Closed",IF(NOT(ISNUMBER(H29)),"No date",IF(H29&lt;Summary!$C$6,"Overdue",IF(H29-Summary!$C$6&lt;=7,"Due this week","On track")))))</f>
        <v>Closed</v>
      </c>
    </row>
    <row r="30" ht="17" customHeight="1" spans="2:13" x14ac:dyDescent="0.25">
      <c r="B30" s="9" t="s">
        <v>104</v>
      </c>
      <c r="C30" s="9" t="s">
        <v>89</v>
      </c>
      <c r="D30" s="9" t="s">
        <v>105</v>
      </c>
      <c r="E30" s="9" t="s">
        <v>34</v>
      </c>
      <c r="F30" s="9" t="s">
        <v>20</v>
      </c>
      <c r="G30" s="10">
        <v>46239</v>
      </c>
      <c r="H30" s="10">
        <v>46263</v>
      </c>
      <c r="I30" s="9" t="s">
        <v>53</v>
      </c>
      <c r="J30" s="9" t="s">
        <v>106</v>
      </c>
      <c r="K30" s="10">
        <v>46261</v>
      </c>
      <c r="L30" s="11">
        <f>IF(OR(ISBLANK(D30),NOT(ISNUMBER(G30))),"",IF(ISNUMBER(K30),K30-G30,Summary!$C$6-G30))</f>
        <v>22</v>
      </c>
      <c r="M30" s="12" t="str">
        <f>IF(ISBLANK(D30),"",IF(I30="Closed","Closed",IF(NOT(ISNUMBER(H30)),"No date",IF(H30&lt;Summary!$C$6,"Overdue",IF(H30-Summary!$C$6&lt;=7,"Due this week","On track")))))</f>
        <v>Closed</v>
      </c>
    </row>
    <row r="31" ht="17" customHeight="1" spans="2:13" x14ac:dyDescent="0.25">
      <c r="B31" s="9"/>
      <c r="C31" s="9"/>
      <c r="D31" s="9"/>
      <c r="E31" s="9"/>
      <c r="F31" s="9"/>
      <c r="G31" s="10"/>
      <c r="H31" s="10"/>
      <c r="I31" s="9"/>
      <c r="J31" s="9"/>
      <c r="K31" s="10"/>
      <c r="L31" s="11" t="str">
        <f>IF(OR(ISBLANK(D31),NOT(ISNUMBER(G31))),"",IF(ISNUMBER(K31),K31-G31,Summary!$C$6-G31))</f>
        <v/>
      </c>
      <c r="M31" s="12" t="str">
        <f>IF(ISBLANK(D31),"",IF(I31="Closed","Closed",IF(NOT(ISNUMBER(H31)),"No date",IF(H31&lt;Summary!$C$6,"Overdue",IF(H31-Summary!$C$6&lt;=7,"Due this week","On track")))))</f>
        <v/>
      </c>
    </row>
    <row r="32" ht="17" customHeight="1" spans="2:13" x14ac:dyDescent="0.25">
      <c r="B32" s="9"/>
      <c r="C32" s="9"/>
      <c r="D32" s="9"/>
      <c r="E32" s="9"/>
      <c r="F32" s="9"/>
      <c r="G32" s="10"/>
      <c r="H32" s="10"/>
      <c r="I32" s="9"/>
      <c r="J32" s="9"/>
      <c r="K32" s="10"/>
      <c r="L32" s="11" t="str">
        <f>IF(OR(ISBLANK(D32),NOT(ISNUMBER(G32))),"",IF(ISNUMBER(K32),K32-G32,Summary!$C$6-G32))</f>
        <v/>
      </c>
      <c r="M32" s="12" t="str">
        <f>IF(ISBLANK(D32),"",IF(I32="Closed","Closed",IF(NOT(ISNUMBER(H32)),"No date",IF(H32&lt;Summary!$C$6,"Overdue",IF(H32-Summary!$C$6&lt;=7,"Due this week","On track")))))</f>
        <v/>
      </c>
    </row>
    <row r="33" ht="17" customHeight="1" spans="2:13" x14ac:dyDescent="0.25">
      <c r="B33" s="9"/>
      <c r="C33" s="9"/>
      <c r="D33" s="9"/>
      <c r="E33" s="9"/>
      <c r="F33" s="9"/>
      <c r="G33" s="10"/>
      <c r="H33" s="10"/>
      <c r="I33" s="9"/>
      <c r="J33" s="9"/>
      <c r="K33" s="10"/>
      <c r="L33" s="11" t="str">
        <f>IF(OR(ISBLANK(D33),NOT(ISNUMBER(G33))),"",IF(ISNUMBER(K33),K33-G33,Summary!$C$6-G33))</f>
        <v/>
      </c>
      <c r="M33" s="12" t="str">
        <f>IF(ISBLANK(D33),"",IF(I33="Closed","Closed",IF(NOT(ISNUMBER(H33)),"No date",IF(H33&lt;Summary!$C$6,"Overdue",IF(H33-Summary!$C$6&lt;=7,"Due this week","On track")))))</f>
        <v/>
      </c>
    </row>
    <row r="34" ht="17" customHeight="1" spans="2:13" x14ac:dyDescent="0.25">
      <c r="B34" s="9"/>
      <c r="C34" s="9"/>
      <c r="D34" s="9"/>
      <c r="E34" s="9"/>
      <c r="F34" s="9"/>
      <c r="G34" s="10"/>
      <c r="H34" s="10"/>
      <c r="I34" s="9"/>
      <c r="J34" s="9"/>
      <c r="K34" s="10"/>
      <c r="L34" s="11" t="str">
        <f>IF(OR(ISBLANK(D34),NOT(ISNUMBER(G34))),"",IF(ISNUMBER(K34),K34-G34,Summary!$C$6-G34))</f>
        <v/>
      </c>
      <c r="M34" s="12" t="str">
        <f>IF(ISBLANK(D34),"",IF(I34="Closed","Closed",IF(NOT(ISNUMBER(H34)),"No date",IF(H34&lt;Summary!$C$6,"Overdue",IF(H34-Summary!$C$6&lt;=7,"Due this week","On track")))))</f>
        <v/>
      </c>
    </row>
    <row r="35" ht="17" customHeight="1" spans="2:13" x14ac:dyDescent="0.25">
      <c r="B35" s="9"/>
      <c r="C35" s="9"/>
      <c r="D35" s="9"/>
      <c r="E35" s="9"/>
      <c r="F35" s="9"/>
      <c r="G35" s="10"/>
      <c r="H35" s="10"/>
      <c r="I35" s="9"/>
      <c r="J35" s="9"/>
      <c r="K35" s="10"/>
      <c r="L35" s="11" t="str">
        <f>IF(OR(ISBLANK(D35),NOT(ISNUMBER(G35))),"",IF(ISNUMBER(K35),K35-G35,Summary!$C$6-G35))</f>
        <v/>
      </c>
      <c r="M35" s="12" t="str">
        <f>IF(ISBLANK(D35),"",IF(I35="Closed","Closed",IF(NOT(ISNUMBER(H35)),"No date",IF(H35&lt;Summary!$C$6,"Overdue",IF(H35-Summary!$C$6&lt;=7,"Due this week","On track")))))</f>
        <v/>
      </c>
    </row>
    <row r="36" ht="17" customHeight="1" spans="2:13" x14ac:dyDescent="0.25">
      <c r="B36" s="9"/>
      <c r="C36" s="9"/>
      <c r="D36" s="9"/>
      <c r="E36" s="9"/>
      <c r="F36" s="9"/>
      <c r="G36" s="10"/>
      <c r="H36" s="10"/>
      <c r="I36" s="9"/>
      <c r="J36" s="9"/>
      <c r="K36" s="10"/>
      <c r="L36" s="11" t="str">
        <f>IF(OR(ISBLANK(D36),NOT(ISNUMBER(G36))),"",IF(ISNUMBER(K36),K36-G36,Summary!$C$6-G36))</f>
        <v/>
      </c>
      <c r="M36" s="12" t="str">
        <f>IF(ISBLANK(D36),"",IF(I36="Closed","Closed",IF(NOT(ISNUMBER(H36)),"No date",IF(H36&lt;Summary!$C$6,"Overdue",IF(H36-Summary!$C$6&lt;=7,"Due this week","On track")))))</f>
        <v/>
      </c>
    </row>
    <row r="37" ht="17" customHeight="1" spans="2:13" x14ac:dyDescent="0.25">
      <c r="B37" s="9"/>
      <c r="C37" s="9"/>
      <c r="D37" s="9"/>
      <c r="E37" s="9"/>
      <c r="F37" s="9"/>
      <c r="G37" s="10"/>
      <c r="H37" s="10"/>
      <c r="I37" s="9"/>
      <c r="J37" s="9"/>
      <c r="K37" s="10"/>
      <c r="L37" s="11" t="str">
        <f>IF(OR(ISBLANK(D37),NOT(ISNUMBER(G37))),"",IF(ISNUMBER(K37),K37-G37,Summary!$C$6-G37))</f>
        <v/>
      </c>
      <c r="M37" s="12" t="str">
        <f>IF(ISBLANK(D37),"",IF(I37="Closed","Closed",IF(NOT(ISNUMBER(H37)),"No date",IF(H37&lt;Summary!$C$6,"Overdue",IF(H37-Summary!$C$6&lt;=7,"Due this week","On track")))))</f>
        <v/>
      </c>
    </row>
    <row r="38" ht="17" customHeight="1" spans="2:13" x14ac:dyDescent="0.25">
      <c r="B38" s="9"/>
      <c r="C38" s="9"/>
      <c r="D38" s="9"/>
      <c r="E38" s="9"/>
      <c r="F38" s="9"/>
      <c r="G38" s="10"/>
      <c r="H38" s="10"/>
      <c r="I38" s="9"/>
      <c r="J38" s="9"/>
      <c r="K38" s="10"/>
      <c r="L38" s="11" t="str">
        <f>IF(OR(ISBLANK(D38),NOT(ISNUMBER(G38))),"",IF(ISNUMBER(K38),K38-G38,Summary!$C$6-G38))</f>
        <v/>
      </c>
      <c r="M38" s="12" t="str">
        <f>IF(ISBLANK(D38),"",IF(I38="Closed","Closed",IF(NOT(ISNUMBER(H38)),"No date",IF(H38&lt;Summary!$C$6,"Overdue",IF(H38-Summary!$C$6&lt;=7,"Due this week","On track")))))</f>
        <v/>
      </c>
    </row>
    <row r="39" ht="17" customHeight="1" spans="2:13" x14ac:dyDescent="0.25">
      <c r="B39" s="9"/>
      <c r="C39" s="9"/>
      <c r="D39" s="9"/>
      <c r="E39" s="9"/>
      <c r="F39" s="9"/>
      <c r="G39" s="10"/>
      <c r="H39" s="10"/>
      <c r="I39" s="9"/>
      <c r="J39" s="9"/>
      <c r="K39" s="10"/>
      <c r="L39" s="11" t="str">
        <f>IF(OR(ISBLANK(D39),NOT(ISNUMBER(G39))),"",IF(ISNUMBER(K39),K39-G39,Summary!$C$6-G39))</f>
        <v/>
      </c>
      <c r="M39" s="12" t="str">
        <f>IF(ISBLANK(D39),"",IF(I39="Closed","Closed",IF(NOT(ISNUMBER(H39)),"No date",IF(H39&lt;Summary!$C$6,"Overdue",IF(H39-Summary!$C$6&lt;=7,"Due this week","On track")))))</f>
        <v/>
      </c>
    </row>
    <row r="40" ht="17" customHeight="1" spans="2:13" x14ac:dyDescent="0.25">
      <c r="B40" s="9"/>
      <c r="C40" s="9"/>
      <c r="D40" s="9"/>
      <c r="E40" s="9"/>
      <c r="F40" s="9"/>
      <c r="G40" s="10"/>
      <c r="H40" s="10"/>
      <c r="I40" s="9"/>
      <c r="J40" s="9"/>
      <c r="K40" s="10"/>
      <c r="L40" s="11" t="str">
        <f>IF(OR(ISBLANK(D40),NOT(ISNUMBER(G40))),"",IF(ISNUMBER(K40),K40-G40,Summary!$C$6-G40))</f>
        <v/>
      </c>
      <c r="M40" s="12" t="str">
        <f>IF(ISBLANK(D40),"",IF(I40="Closed","Closed",IF(NOT(ISNUMBER(H40)),"No date",IF(H40&lt;Summary!$C$6,"Overdue",IF(H40-Summary!$C$6&lt;=7,"Due this week","On track")))))</f>
        <v/>
      </c>
    </row>
    <row r="41" ht="17" customHeight="1" spans="2:13" x14ac:dyDescent="0.25">
      <c r="B41" s="9"/>
      <c r="C41" s="9"/>
      <c r="D41" s="9"/>
      <c r="E41" s="9"/>
      <c r="F41" s="9"/>
      <c r="G41" s="10"/>
      <c r="H41" s="10"/>
      <c r="I41" s="9"/>
      <c r="J41" s="9"/>
      <c r="K41" s="10"/>
      <c r="L41" s="11" t="str">
        <f>IF(OR(ISBLANK(D41),NOT(ISNUMBER(G41))),"",IF(ISNUMBER(K41),K41-G41,Summary!$C$6-G41))</f>
        <v/>
      </c>
      <c r="M41" s="12" t="str">
        <f>IF(ISBLANK(D41),"",IF(I41="Closed","Closed",IF(NOT(ISNUMBER(H41)),"No date",IF(H41&lt;Summary!$C$6,"Overdue",IF(H41-Summary!$C$6&lt;=7,"Due this week","On track")))))</f>
        <v/>
      </c>
    </row>
    <row r="42" ht="17" customHeight="1" spans="2:13" x14ac:dyDescent="0.25">
      <c r="B42" s="9"/>
      <c r="C42" s="9"/>
      <c r="D42" s="9"/>
      <c r="E42" s="9"/>
      <c r="F42" s="9"/>
      <c r="G42" s="10"/>
      <c r="H42" s="10"/>
      <c r="I42" s="9"/>
      <c r="J42" s="9"/>
      <c r="K42" s="10"/>
      <c r="L42" s="11" t="str">
        <f>IF(OR(ISBLANK(D42),NOT(ISNUMBER(G42))),"",IF(ISNUMBER(K42),K42-G42,Summary!$C$6-G42))</f>
        <v/>
      </c>
      <c r="M42" s="12" t="str">
        <f>IF(ISBLANK(D42),"",IF(I42="Closed","Closed",IF(NOT(ISNUMBER(H42)),"No date",IF(H42&lt;Summary!$C$6,"Overdue",IF(H42-Summary!$C$6&lt;=7,"Due this week","On track")))))</f>
        <v/>
      </c>
    </row>
    <row r="43" ht="17" customHeight="1" spans="2:13" x14ac:dyDescent="0.25">
      <c r="B43" s="9"/>
      <c r="C43" s="9"/>
      <c r="D43" s="9"/>
      <c r="E43" s="9"/>
      <c r="F43" s="9"/>
      <c r="G43" s="10"/>
      <c r="H43" s="10"/>
      <c r="I43" s="9"/>
      <c r="J43" s="9"/>
      <c r="K43" s="10"/>
      <c r="L43" s="11" t="str">
        <f>IF(OR(ISBLANK(D43),NOT(ISNUMBER(G43))),"",IF(ISNUMBER(K43),K43-G43,Summary!$C$6-G43))</f>
        <v/>
      </c>
      <c r="M43" s="12" t="str">
        <f>IF(ISBLANK(D43),"",IF(I43="Closed","Closed",IF(NOT(ISNUMBER(H43)),"No date",IF(H43&lt;Summary!$C$6,"Overdue",IF(H43-Summary!$C$6&lt;=7,"Due this week","On track")))))</f>
        <v/>
      </c>
    </row>
    <row r="44" ht="17" customHeight="1" spans="2:13" x14ac:dyDescent="0.25">
      <c r="B44" s="9"/>
      <c r="C44" s="9"/>
      <c r="D44" s="9"/>
      <c r="E44" s="9"/>
      <c r="F44" s="9"/>
      <c r="G44" s="10"/>
      <c r="H44" s="10"/>
      <c r="I44" s="9"/>
      <c r="J44" s="9"/>
      <c r="K44" s="10"/>
      <c r="L44" s="11" t="str">
        <f>IF(OR(ISBLANK(D44),NOT(ISNUMBER(G44))),"",IF(ISNUMBER(K44),K44-G44,Summary!$C$6-G44))</f>
        <v/>
      </c>
      <c r="M44" s="12" t="str">
        <f>IF(ISBLANK(D44),"",IF(I44="Closed","Closed",IF(NOT(ISNUMBER(H44)),"No date",IF(H44&lt;Summary!$C$6,"Overdue",IF(H44-Summary!$C$6&lt;=7,"Due this week","On track")))))</f>
        <v/>
      </c>
    </row>
    <row r="45" ht="17" customHeight="1" spans="2:13" x14ac:dyDescent="0.25">
      <c r="B45" s="9"/>
      <c r="C45" s="9"/>
      <c r="D45" s="9"/>
      <c r="E45" s="9"/>
      <c r="F45" s="9"/>
      <c r="G45" s="10"/>
      <c r="H45" s="10"/>
      <c r="I45" s="9"/>
      <c r="J45" s="9"/>
      <c r="K45" s="10"/>
      <c r="L45" s="11" t="str">
        <f>IF(OR(ISBLANK(D45),NOT(ISNUMBER(G45))),"",IF(ISNUMBER(K45),K45-G45,Summary!$C$6-G45))</f>
        <v/>
      </c>
      <c r="M45" s="12" t="str">
        <f>IF(ISBLANK(D45),"",IF(I45="Closed","Closed",IF(NOT(ISNUMBER(H45)),"No date",IF(H45&lt;Summary!$C$6,"Overdue",IF(H45-Summary!$C$6&lt;=7,"Due this week","On track")))))</f>
        <v/>
      </c>
    </row>
    <row r="46" ht="17" customHeight="1" spans="2:13" x14ac:dyDescent="0.25">
      <c r="B46" s="9"/>
      <c r="C46" s="9"/>
      <c r="D46" s="9"/>
      <c r="E46" s="9"/>
      <c r="F46" s="9"/>
      <c r="G46" s="10"/>
      <c r="H46" s="10"/>
      <c r="I46" s="9"/>
      <c r="J46" s="9"/>
      <c r="K46" s="10"/>
      <c r="L46" s="13"/>
      <c r="M46" s="9"/>
    </row>
    <row r="47" ht="17" customHeight="1" spans="2:13" x14ac:dyDescent="0.25">
      <c r="B47" s="9"/>
      <c r="C47" s="9"/>
      <c r="D47" s="9"/>
      <c r="E47" s="9"/>
      <c r="F47" s="9"/>
      <c r="G47" s="10"/>
      <c r="H47" s="10"/>
      <c r="I47" s="9"/>
      <c r="J47" s="9"/>
      <c r="K47" s="10"/>
      <c r="L47" s="13"/>
      <c r="M47" s="9"/>
    </row>
    <row r="48" ht="17" customHeight="1" spans="2:13" x14ac:dyDescent="0.25">
      <c r="B48" s="9"/>
      <c r="C48" s="9"/>
      <c r="D48" s="9"/>
      <c r="E48" s="9"/>
      <c r="F48" s="9"/>
      <c r="G48" s="10"/>
      <c r="H48" s="10"/>
      <c r="I48" s="9"/>
      <c r="J48" s="9"/>
      <c r="K48" s="10"/>
      <c r="L48" s="13"/>
      <c r="M48" s="9"/>
    </row>
    <row r="49" ht="17" customHeight="1" spans="2:13" x14ac:dyDescent="0.25">
      <c r="B49" s="9"/>
      <c r="C49" s="9"/>
      <c r="D49" s="9"/>
      <c r="E49" s="9"/>
      <c r="F49" s="9"/>
      <c r="G49" s="10"/>
      <c r="H49" s="10"/>
      <c r="I49" s="9"/>
      <c r="J49" s="9"/>
      <c r="K49" s="10"/>
      <c r="L49" s="13"/>
      <c r="M49" s="9"/>
    </row>
    <row r="50" ht="17" customHeight="1" spans="2:13" x14ac:dyDescent="0.25">
      <c r="B50" s="9"/>
      <c r="C50" s="9"/>
      <c r="D50" s="9"/>
      <c r="E50" s="9"/>
      <c r="F50" s="9"/>
      <c r="G50" s="10"/>
      <c r="H50" s="10"/>
      <c r="I50" s="9"/>
      <c r="J50" s="9"/>
      <c r="K50" s="10"/>
      <c r="L50" s="13"/>
      <c r="M50" s="9"/>
    </row>
    <row r="51" ht="17" customHeight="1" spans="2:13" x14ac:dyDescent="0.25">
      <c r="B51" s="9"/>
      <c r="C51" s="9"/>
      <c r="D51" s="9"/>
      <c r="E51" s="9"/>
      <c r="F51" s="9"/>
      <c r="G51" s="10"/>
      <c r="H51" s="10"/>
      <c r="I51" s="9"/>
      <c r="J51" s="9"/>
      <c r="K51" s="10"/>
      <c r="L51" s="13"/>
      <c r="M51" s="9"/>
    </row>
    <row r="52" ht="17" customHeight="1" spans="2:13" x14ac:dyDescent="0.25">
      <c r="B52" s="9"/>
      <c r="C52" s="9"/>
      <c r="D52" s="9"/>
      <c r="E52" s="9"/>
      <c r="F52" s="9"/>
      <c r="G52" s="10"/>
      <c r="H52" s="10"/>
      <c r="I52" s="9"/>
      <c r="J52" s="9"/>
      <c r="K52" s="10"/>
      <c r="L52" s="13"/>
      <c r="M52" s="9"/>
    </row>
    <row r="53" ht="17" customHeight="1" spans="2:13" x14ac:dyDescent="0.25">
      <c r="B53" s="9"/>
      <c r="C53" s="9"/>
      <c r="D53" s="9"/>
      <c r="E53" s="9"/>
      <c r="F53" s="9"/>
      <c r="G53" s="10"/>
      <c r="H53" s="10"/>
      <c r="I53" s="9"/>
      <c r="J53" s="9"/>
      <c r="K53" s="10"/>
      <c r="L53" s="13"/>
      <c r="M53" s="9"/>
    </row>
    <row r="54" ht="17" customHeight="1" spans="2:13" x14ac:dyDescent="0.25">
      <c r="B54" s="9"/>
      <c r="C54" s="9"/>
      <c r="D54" s="9"/>
      <c r="E54" s="9"/>
      <c r="F54" s="9"/>
      <c r="G54" s="10"/>
      <c r="H54" s="10"/>
      <c r="I54" s="9"/>
      <c r="J54" s="9"/>
      <c r="K54" s="10"/>
      <c r="L54" s="13"/>
      <c r="M54" s="9"/>
    </row>
    <row r="55" ht="17" customHeight="1" spans="2:13" x14ac:dyDescent="0.25">
      <c r="B55" s="9"/>
      <c r="C55" s="9"/>
      <c r="D55" s="9"/>
      <c r="E55" s="9"/>
      <c r="F55" s="9"/>
      <c r="G55" s="10"/>
      <c r="H55" s="10"/>
      <c r="I55" s="9"/>
      <c r="J55" s="9"/>
      <c r="K55" s="10"/>
      <c r="L55" s="13"/>
      <c r="M55" s="9"/>
    </row>
  </sheetData>
  <mergeCells count="3">
    <mergeCell ref="K1:M1"/>
    <mergeCell ref="B2:J2"/>
    <mergeCell ref="K2:M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2B36"/>
    <pageSetUpPr fitToPage="1"/>
  </sheetPr>
  <dimension ref="B1:G17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11" customWidth="1"/>
    <col min="5" max="5" width="11" customWidth="1"/>
    <col min="6" max="6" width="10" customWidth="1"/>
    <col min="7" max="7" width="13" customWidth="1"/>
  </cols>
  <sheetData>
    <row r="1" ht="34" customHeight="1" spans="2:7" x14ac:dyDescent="0.25">
      <c r="B1" s="1" t="s">
        <v>107</v>
      </c>
      <c r="E1" s="2" t="s">
        <v>1</v>
      </c>
      <c r="F1" s="2"/>
      <c r="G1" s="2"/>
    </row>
    <row r="2" ht="28" customHeight="1" spans="2:7" x14ac:dyDescent="0.25">
      <c r="B2" s="3" t="s">
        <v>108</v>
      </c>
      <c r="C2" s="3"/>
      <c r="D2" s="3"/>
      <c r="E2" s="4" t="s">
        <v>3</v>
      </c>
      <c r="F2" s="4"/>
      <c r="G2" s="4"/>
    </row>
    <row r="3" ht="4" customHeight="1" spans="2:7" x14ac:dyDescent="0.25">
      <c r="B3" s="5"/>
      <c r="C3" s="5"/>
      <c r="D3" s="5"/>
      <c r="E3" s="5"/>
      <c r="F3" s="5"/>
      <c r="G3" s="5"/>
    </row>
    <row r="4" ht="10" customHeight="1" x14ac:dyDescent="0.25"/>
    <row r="5" ht="30" customHeight="1" spans="2:7" x14ac:dyDescent="0.25">
      <c r="B5" s="6" t="s">
        <v>109</v>
      </c>
      <c r="C5" s="7" t="s">
        <v>110</v>
      </c>
      <c r="D5" s="7" t="s">
        <v>26</v>
      </c>
      <c r="E5" s="7" t="s">
        <v>111</v>
      </c>
      <c r="F5" s="7" t="s">
        <v>112</v>
      </c>
      <c r="G5" s="8" t="s">
        <v>113</v>
      </c>
    </row>
    <row r="6" ht="17" customHeight="1" spans="2:7" x14ac:dyDescent="0.25">
      <c r="B6" s="14" t="s">
        <v>114</v>
      </c>
      <c r="C6" s="15">
        <f>DATE(2026,10,18)</f>
        <v>46313</v>
      </c>
      <c r="D6" s="13"/>
      <c r="E6" s="13"/>
      <c r="F6" s="13"/>
      <c r="G6" s="13"/>
    </row>
    <row r="7" ht="17" customHeight="1" spans="2:7" x14ac:dyDescent="0.25">
      <c r="B7" s="14" t="s">
        <v>17</v>
      </c>
      <c r="C7" s="11">
        <f>COUNTIFS('RAID Log'!$C$6:$C$45,B7,'RAID Log'!$D$6:$D$45,"&lt;&gt;")</f>
        <v>7</v>
      </c>
      <c r="D7" s="11">
        <f>COUNTIFS('RAID Log'!$C$6:$C$45,B7,'RAID Log'!$D$6:$D$45,"&lt;&gt;",'RAID Log'!$I$6:$I$45,"&lt;&gt;Closed")</f>
        <v>7</v>
      </c>
      <c r="E7" s="11">
        <f>COUNTIFS('RAID Log'!$C$6:$C$45,B7,'RAID Log'!$D$6:$D$45,"&lt;&gt;",'RAID Log'!$I$6:$I$45,"&lt;&gt;Closed",'RAID Log'!$F$6:$F$45,"High")</f>
        <v>4</v>
      </c>
      <c r="F7" s="11">
        <f>COUNTIFS('RAID Log'!$C$6:$C$45,B7,'RAID Log'!$M$6:$M$45,"Overdue")</f>
        <v>1</v>
      </c>
      <c r="G7" s="11">
        <f>COUNTIFS('RAID Log'!$C$6:$C$45,B7,'RAID Log'!$M$6:$M$45,"Due this week")</f>
        <v>0</v>
      </c>
    </row>
    <row r="8" ht="17" customHeight="1" spans="2:7" x14ac:dyDescent="0.25">
      <c r="B8" s="14" t="s">
        <v>48</v>
      </c>
      <c r="C8" s="11">
        <f>COUNTIFS('RAID Log'!$C$6:$C$45,B8,'RAID Log'!$D$6:$D$45,"&lt;&gt;")</f>
        <v>6</v>
      </c>
      <c r="D8" s="11">
        <f>COUNTIFS('RAID Log'!$C$6:$C$45,B8,'RAID Log'!$D$6:$D$45,"&lt;&gt;",'RAID Log'!$I$6:$I$45,"&lt;&gt;Closed")</f>
        <v>3</v>
      </c>
      <c r="E8" s="11">
        <f>COUNTIFS('RAID Log'!$C$6:$C$45,B8,'RAID Log'!$D$6:$D$45,"&lt;&gt;",'RAID Log'!$I$6:$I$45,"&lt;&gt;Closed",'RAID Log'!$F$6:$F$45,"High")</f>
        <v>1</v>
      </c>
      <c r="F8" s="11">
        <f>COUNTIFS('RAID Log'!$C$6:$C$45,B8,'RAID Log'!$M$6:$M$45,"Overdue")</f>
        <v>0</v>
      </c>
      <c r="G8" s="11">
        <f>COUNTIFS('RAID Log'!$C$6:$C$45,B8,'RAID Log'!$M$6:$M$45,"Due this week")</f>
        <v>2</v>
      </c>
    </row>
    <row r="9" ht="17" customHeight="1" spans="2:7" x14ac:dyDescent="0.25">
      <c r="B9" s="14" t="s">
        <v>69</v>
      </c>
      <c r="C9" s="11">
        <f>COUNTIFS('RAID Log'!$C$6:$C$45,B9,'RAID Log'!$D$6:$D$45,"&lt;&gt;")</f>
        <v>6</v>
      </c>
      <c r="D9" s="11">
        <f>COUNTIFS('RAID Log'!$C$6:$C$45,B9,'RAID Log'!$D$6:$D$45,"&lt;&gt;",'RAID Log'!$I$6:$I$45,"&lt;&gt;Closed")</f>
        <v>4</v>
      </c>
      <c r="E9" s="11">
        <f>COUNTIFS('RAID Log'!$C$6:$C$45,B9,'RAID Log'!$D$6:$D$45,"&lt;&gt;",'RAID Log'!$I$6:$I$45,"&lt;&gt;Closed",'RAID Log'!$F$6:$F$45,"High")</f>
        <v>2</v>
      </c>
      <c r="F9" s="11">
        <f>COUNTIFS('RAID Log'!$C$6:$C$45,B9,'RAID Log'!$M$6:$M$45,"Overdue")</f>
        <v>2</v>
      </c>
      <c r="G9" s="11">
        <f>COUNTIFS('RAID Log'!$C$6:$C$45,B9,'RAID Log'!$M$6:$M$45,"Due this week")</f>
        <v>1</v>
      </c>
    </row>
    <row r="10" ht="17" customHeight="1" spans="2:7" x14ac:dyDescent="0.25">
      <c r="B10" s="14" t="s">
        <v>89</v>
      </c>
      <c r="C10" s="11">
        <f>COUNTIFS('RAID Log'!$C$6:$C$45,B10,'RAID Log'!$D$6:$D$45,"&lt;&gt;")</f>
        <v>6</v>
      </c>
      <c r="D10" s="11">
        <f>COUNTIFS('RAID Log'!$C$6:$C$45,B10,'RAID Log'!$D$6:$D$45,"&lt;&gt;",'RAID Log'!$I$6:$I$45,"&lt;&gt;Closed")</f>
        <v>4</v>
      </c>
      <c r="E10" s="11">
        <f>COUNTIFS('RAID Log'!$C$6:$C$45,B10,'RAID Log'!$D$6:$D$45,"&lt;&gt;",'RAID Log'!$I$6:$I$45,"&lt;&gt;Closed",'RAID Log'!$F$6:$F$45,"High")</f>
        <v>2</v>
      </c>
      <c r="F10" s="11">
        <f>COUNTIFS('RAID Log'!$C$6:$C$45,B10,'RAID Log'!$M$6:$M$45,"Overdue")</f>
        <v>0</v>
      </c>
      <c r="G10" s="11">
        <f>COUNTIFS('RAID Log'!$C$6:$C$45,B10,'RAID Log'!$M$6:$M$45,"Due this week")</f>
        <v>1</v>
      </c>
    </row>
    <row r="11" ht="17" customHeight="1" spans="2:7" x14ac:dyDescent="0.25">
      <c r="B11" s="14" t="s">
        <v>115</v>
      </c>
      <c r="C11" s="11">
        <f>SUM(C7:C10)</f>
        <v>25</v>
      </c>
      <c r="D11" s="11">
        <f>SUM(D7:D10)</f>
        <v>18</v>
      </c>
      <c r="E11" s="11">
        <f>SUM(E7:E10)</f>
        <v>9</v>
      </c>
      <c r="F11" s="11">
        <f>SUM(F7:F10)</f>
        <v>3</v>
      </c>
      <c r="G11" s="11">
        <f>SUM(G7:G10)</f>
        <v>4</v>
      </c>
    </row>
    <row r="12" ht="17" customHeight="1" spans="2:7" x14ac:dyDescent="0.25">
      <c r="B12" s="14" t="s">
        <v>116</v>
      </c>
      <c r="C12" s="13"/>
      <c r="D12" s="13"/>
      <c r="E12" s="13"/>
      <c r="F12" s="13"/>
      <c r="G12" s="13"/>
    </row>
    <row r="13" ht="17" customHeight="1" spans="2:7" x14ac:dyDescent="0.25">
      <c r="B13" s="14" t="s">
        <v>39</v>
      </c>
      <c r="C13" s="11">
        <f>COUNTIFS('RAID Log'!$E$6:$E$45,B13,'RAID Log'!$D$6:$D$45,"&lt;&gt;")</f>
        <v>2</v>
      </c>
      <c r="D13" s="11">
        <f>COUNTIFS('RAID Log'!$E$6:$E$45,B13,'RAID Log'!$D$6:$D$45,"&lt;&gt;",'RAID Log'!$I$6:$I$45,"&lt;&gt;Closed")</f>
        <v>2</v>
      </c>
      <c r="E13" s="11">
        <f>COUNTIFS('RAID Log'!$E$6:$E$45,B13,'RAID Log'!$D$6:$D$45,"&lt;&gt;",'RAID Log'!$I$6:$I$45,"&lt;&gt;Closed",'RAID Log'!$F$6:$F$45,"High")</f>
        <v>1</v>
      </c>
      <c r="F13" s="11">
        <f>COUNTIFS('RAID Log'!$E$6:$E$45,B13,'RAID Log'!$M$6:$M$45,"Overdue")</f>
        <v>0</v>
      </c>
      <c r="G13" s="11">
        <f>COUNTIFS('RAID Log'!$E$6:$E$45,B13,'RAID Log'!$M$6:$M$45,"Due this week")</f>
        <v>0</v>
      </c>
    </row>
    <row r="14" ht="17" customHeight="1" spans="2:7" x14ac:dyDescent="0.25">
      <c r="B14" s="14" t="s">
        <v>19</v>
      </c>
      <c r="C14" s="11">
        <f>COUNTIFS('RAID Log'!$E$6:$E$45,B14,'RAID Log'!$D$6:$D$45,"&lt;&gt;")</f>
        <v>11</v>
      </c>
      <c r="D14" s="11">
        <f>COUNTIFS('RAID Log'!$E$6:$E$45,B14,'RAID Log'!$D$6:$D$45,"&lt;&gt;",'RAID Log'!$I$6:$I$45,"&lt;&gt;Closed")</f>
        <v>8</v>
      </c>
      <c r="E14" s="11">
        <f>COUNTIFS('RAID Log'!$E$6:$E$45,B14,'RAID Log'!$D$6:$D$45,"&lt;&gt;",'RAID Log'!$I$6:$I$45,"&lt;&gt;Closed",'RAID Log'!$F$6:$F$45,"High")</f>
        <v>5</v>
      </c>
      <c r="F14" s="11">
        <f>COUNTIFS('RAID Log'!$E$6:$E$45,B14,'RAID Log'!$M$6:$M$45,"Overdue")</f>
        <v>2</v>
      </c>
      <c r="G14" s="11">
        <f>COUNTIFS('RAID Log'!$E$6:$E$45,B14,'RAID Log'!$M$6:$M$45,"Due this week")</f>
        <v>2</v>
      </c>
    </row>
    <row r="15" ht="17" customHeight="1" spans="2:7" x14ac:dyDescent="0.25">
      <c r="B15" s="14" t="s">
        <v>25</v>
      </c>
      <c r="C15" s="11">
        <f>COUNTIFS('RAID Log'!$E$6:$E$45,B15,'RAID Log'!$D$6:$D$45,"&lt;&gt;")</f>
        <v>5</v>
      </c>
      <c r="D15" s="11">
        <f>COUNTIFS('RAID Log'!$E$6:$E$45,B15,'RAID Log'!$D$6:$D$45,"&lt;&gt;",'RAID Log'!$I$6:$I$45,"&lt;&gt;Closed")</f>
        <v>5</v>
      </c>
      <c r="E15" s="11">
        <f>COUNTIFS('RAID Log'!$E$6:$E$45,B15,'RAID Log'!$D$6:$D$45,"&lt;&gt;",'RAID Log'!$I$6:$I$45,"&lt;&gt;Closed",'RAID Log'!$F$6:$F$45,"High")</f>
        <v>2</v>
      </c>
      <c r="F15" s="11">
        <f>COUNTIFS('RAID Log'!$E$6:$E$45,B15,'RAID Log'!$M$6:$M$45,"Overdue")</f>
        <v>1</v>
      </c>
      <c r="G15" s="11">
        <f>COUNTIFS('RAID Log'!$E$6:$E$45,B15,'RAID Log'!$M$6:$M$45,"Due this week")</f>
        <v>1</v>
      </c>
    </row>
    <row r="16" ht="17" customHeight="1" spans="2:7" x14ac:dyDescent="0.25">
      <c r="B16" s="14" t="s">
        <v>34</v>
      </c>
      <c r="C16" s="11">
        <f>COUNTIFS('RAID Log'!$E$6:$E$45,B16,'RAID Log'!$D$6:$D$45,"&lt;&gt;")</f>
        <v>4</v>
      </c>
      <c r="D16" s="11">
        <f>COUNTIFS('RAID Log'!$E$6:$E$45,B16,'RAID Log'!$D$6:$D$45,"&lt;&gt;",'RAID Log'!$I$6:$I$45,"&lt;&gt;Closed")</f>
        <v>2</v>
      </c>
      <c r="E16" s="11">
        <f>COUNTIFS('RAID Log'!$E$6:$E$45,B16,'RAID Log'!$D$6:$D$45,"&lt;&gt;",'RAID Log'!$I$6:$I$45,"&lt;&gt;Closed",'RAID Log'!$F$6:$F$45,"High")</f>
        <v>0</v>
      </c>
      <c r="F16" s="11">
        <f>COUNTIFS('RAID Log'!$E$6:$E$45,B16,'RAID Log'!$M$6:$M$45,"Overdue")</f>
        <v>0</v>
      </c>
      <c r="G16" s="11">
        <f>COUNTIFS('RAID Log'!$E$6:$E$45,B16,'RAID Log'!$M$6:$M$45,"Due this week")</f>
        <v>0</v>
      </c>
    </row>
    <row r="17" ht="17" customHeight="1" spans="2:7" x14ac:dyDescent="0.25">
      <c r="B17" s="14" t="s">
        <v>66</v>
      </c>
      <c r="C17" s="11">
        <f>COUNTIFS('RAID Log'!$E$6:$E$45,B17,'RAID Log'!$D$6:$D$45,"&lt;&gt;")</f>
        <v>3</v>
      </c>
      <c r="D17" s="11">
        <f>COUNTIFS('RAID Log'!$E$6:$E$45,B17,'RAID Log'!$D$6:$D$45,"&lt;&gt;",'RAID Log'!$I$6:$I$45,"&lt;&gt;Closed")</f>
        <v>1</v>
      </c>
      <c r="E17" s="11">
        <f>COUNTIFS('RAID Log'!$E$6:$E$45,B17,'RAID Log'!$D$6:$D$45,"&lt;&gt;",'RAID Log'!$I$6:$I$45,"&lt;&gt;Closed",'RAID Log'!$F$6:$F$45,"High")</f>
        <v>1</v>
      </c>
      <c r="F17" s="11">
        <f>COUNTIFS('RAID Log'!$E$6:$E$45,B17,'RAID Log'!$M$6:$M$45,"Overdue")</f>
        <v>0</v>
      </c>
      <c r="G17" s="11">
        <f>COUNTIFS('RAID Log'!$E$6:$E$45,B17,'RAID Log'!$M$6:$M$45,"Due this week")</f>
        <v>1</v>
      </c>
    </row>
  </sheetData>
  <mergeCells count="3">
    <mergeCell ref="E1:G1"/>
    <mergeCell ref="B2:D2"/>
    <mergeCell ref="E2:G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3" customWidth="1"/>
    <col min="3" max="3" width="46" customWidth="1"/>
    <col min="4" max="4" width="38" customWidth="1"/>
    <col min="5" max="5" width="56" customWidth="1"/>
    <col min="6" max="6" width="12" customWidth="1"/>
  </cols>
  <sheetData>
    <row r="1" ht="34" customHeight="1" spans="2:6" x14ac:dyDescent="0.25">
      <c r="B1" s="1" t="s">
        <v>117</v>
      </c>
      <c r="D1" s="2" t="s">
        <v>1</v>
      </c>
      <c r="E1" s="2"/>
      <c r="F1" s="2"/>
    </row>
    <row r="2" ht="28" customHeight="1" spans="2:6" x14ac:dyDescent="0.25">
      <c r="B2" s="3" t="s">
        <v>118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5" x14ac:dyDescent="0.25">
      <c r="B5" s="6" t="s">
        <v>5</v>
      </c>
      <c r="C5" s="6" t="s">
        <v>119</v>
      </c>
      <c r="D5" s="6" t="s">
        <v>120</v>
      </c>
      <c r="E5" s="6" t="s">
        <v>121</v>
      </c>
    </row>
    <row r="6" ht="17" customHeight="1" spans="2:5" x14ac:dyDescent="0.25">
      <c r="B6" s="9" t="s">
        <v>17</v>
      </c>
      <c r="C6" s="9" t="s">
        <v>122</v>
      </c>
      <c r="D6" s="9" t="s">
        <v>123</v>
      </c>
      <c r="E6" s="9" t="s">
        <v>124</v>
      </c>
    </row>
    <row r="7" ht="17" customHeight="1" spans="2:5" x14ac:dyDescent="0.25">
      <c r="B7" s="9" t="s">
        <v>48</v>
      </c>
      <c r="C7" s="9" t="s">
        <v>125</v>
      </c>
      <c r="D7" s="9" t="s">
        <v>126</v>
      </c>
      <c r="E7" s="9" t="s">
        <v>127</v>
      </c>
    </row>
    <row r="8" ht="17" customHeight="1" spans="2:5" x14ac:dyDescent="0.25">
      <c r="B8" s="9" t="s">
        <v>69</v>
      </c>
      <c r="C8" s="9" t="s">
        <v>128</v>
      </c>
      <c r="D8" s="9" t="s">
        <v>129</v>
      </c>
      <c r="E8" s="9" t="s">
        <v>130</v>
      </c>
    </row>
    <row r="9" ht="17" customHeight="1" spans="2:5" x14ac:dyDescent="0.25">
      <c r="B9" s="9" t="s">
        <v>89</v>
      </c>
      <c r="C9" s="9" t="s">
        <v>131</v>
      </c>
      <c r="D9" s="9" t="s">
        <v>90</v>
      </c>
      <c r="E9" s="9" t="s">
        <v>132</v>
      </c>
    </row>
    <row r="10" ht="17" customHeight="1" spans="2:5" x14ac:dyDescent="0.25">
      <c r="B10" s="9"/>
      <c r="C10" s="9"/>
      <c r="D10" s="9"/>
      <c r="E10" s="9"/>
    </row>
    <row r="11" ht="17" customHeight="1" spans="2:5" x14ac:dyDescent="0.25">
      <c r="B11" s="9"/>
      <c r="C11" s="9"/>
      <c r="D11" s="9"/>
      <c r="E11" s="9"/>
    </row>
    <row r="12" ht="17" customHeight="1" spans="2:5" x14ac:dyDescent="0.25">
      <c r="B12" s="9"/>
      <c r="C12" s="9"/>
      <c r="D12" s="9"/>
      <c r="E12" s="9"/>
    </row>
    <row r="13" ht="17" customHeight="1" spans="2:5" x14ac:dyDescent="0.25">
      <c r="B13" s="9"/>
      <c r="C13" s="9"/>
      <c r="D13" s="9"/>
      <c r="E13" s="9"/>
    </row>
    <row r="14" ht="17" customHeight="1" spans="2:5" x14ac:dyDescent="0.25">
      <c r="B14" s="9"/>
      <c r="C14" s="9"/>
      <c r="D14" s="9"/>
      <c r="E14" s="9"/>
    </row>
    <row r="15" ht="17" customHeight="1" spans="2:5" x14ac:dyDescent="0.25">
      <c r="B15" s="9"/>
      <c r="C15" s="9"/>
      <c r="D15" s="9"/>
      <c r="E15" s="9"/>
    </row>
    <row r="16" ht="17" customHeight="1" spans="2:5" x14ac:dyDescent="0.25">
      <c r="B16" s="9"/>
      <c r="C16" s="9"/>
      <c r="D16" s="9"/>
      <c r="E16" s="9"/>
    </row>
    <row r="17" ht="17" customHeight="1" spans="2:5" x14ac:dyDescent="0.25">
      <c r="B17" s="9"/>
      <c r="C17" s="9"/>
      <c r="D17" s="9"/>
      <c r="E17" s="9"/>
    </row>
    <row r="18" ht="17" customHeight="1" spans="2:5" x14ac:dyDescent="0.25">
      <c r="B18" s="9"/>
      <c r="C18" s="9"/>
      <c r="D18" s="9"/>
      <c r="E18" s="9"/>
    </row>
    <row r="19" ht="17" customHeight="1" spans="2:5" x14ac:dyDescent="0.25">
      <c r="B19" s="9"/>
      <c r="C19" s="9"/>
      <c r="D19" s="9"/>
      <c r="E19" s="9"/>
    </row>
    <row r="20" ht="17" customHeight="1" spans="2:5" x14ac:dyDescent="0.25">
      <c r="B20" s="9"/>
      <c r="C20" s="9"/>
      <c r="D20" s="9"/>
      <c r="E20" s="9"/>
    </row>
    <row r="21" ht="17" customHeight="1" spans="2:5" x14ac:dyDescent="0.25">
      <c r="B21" s="9"/>
      <c r="C21" s="9"/>
      <c r="D21" s="9"/>
      <c r="E21" s="9"/>
    </row>
    <row r="22" ht="17" customHeight="1" spans="2:5" x14ac:dyDescent="0.25">
      <c r="B22" s="9"/>
      <c r="C22" s="9"/>
      <c r="D22" s="9"/>
      <c r="E22" s="9"/>
    </row>
    <row r="23" ht="17" customHeight="1" spans="2:5" x14ac:dyDescent="0.25">
      <c r="B23" s="9"/>
      <c r="C23" s="9"/>
      <c r="D23" s="9"/>
      <c r="E23" s="9"/>
    </row>
    <row r="24" ht="17" customHeight="1" spans="2:5" x14ac:dyDescent="0.25">
      <c r="B24" s="9"/>
      <c r="C24" s="9"/>
      <c r="D24" s="9"/>
      <c r="E24" s="9"/>
    </row>
    <row r="25" ht="17" customHeight="1" spans="2:5" x14ac:dyDescent="0.25">
      <c r="B25" s="9"/>
      <c r="C25" s="9"/>
      <c r="D25" s="9"/>
      <c r="E25" s="9"/>
    </row>
    <row r="26" ht="17" customHeight="1" spans="2:5" x14ac:dyDescent="0.25">
      <c r="B26" s="9"/>
      <c r="C26" s="9"/>
      <c r="D26" s="9"/>
      <c r="E26" s="9"/>
    </row>
    <row r="27" ht="17" customHeight="1" spans="2:5" x14ac:dyDescent="0.25">
      <c r="B27" s="9"/>
      <c r="C27" s="9"/>
      <c r="D27" s="9"/>
      <c r="E27" s="9"/>
    </row>
    <row r="28" ht="17" customHeight="1" spans="2:5" x14ac:dyDescent="0.25">
      <c r="B28" s="9"/>
      <c r="C28" s="9"/>
      <c r="D28" s="9"/>
      <c r="E28" s="9"/>
    </row>
    <row r="29" ht="17" customHeight="1" spans="2:5" x14ac:dyDescent="0.25">
      <c r="B29" s="9"/>
      <c r="C29" s="9"/>
      <c r="D29" s="9"/>
      <c r="E29" s="9"/>
    </row>
    <row r="30" ht="17" customHeight="1" spans="2:5" x14ac:dyDescent="0.25">
      <c r="B30" s="9"/>
      <c r="C30" s="9"/>
      <c r="D30" s="9"/>
      <c r="E30" s="9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RAID Log</vt:lpstr>
      <vt:lpstr>Summary</vt:lpstr>
      <vt:lpstr>RAID Guide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RAID Log</dc:title>
  <dc:subject/>
  <dc:description/>
  <cp:keywords/>
  <cp:category/>
  <cp:lastModifiedBy>Unknown</cp:lastModifiedBy>
  <dcterms:created xsi:type="dcterms:W3CDTF">2026-10-19T11:58:57Z</dcterms:created>
  <dcterms:modified xsi:type="dcterms:W3CDTF">2026-10-19T11:58:57Z</dcterms:modified>
</cp:coreProperties>
</file>