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cipe Card" state="visible" r:id="rId4"/>
    <sheet sheetId="2" name="Recipe Index" state="visible" r:id="rId5"/>
    <sheet sheetId="3" name="Unit Converter" state="visible" r:id="rId6"/>
    <sheet sheetId="4" name="Summary" state="visible" r:id="rId7"/>
  </sheets>
  <calcPr calcId="171027"/>
</workbook>
</file>

<file path=xl/sharedStrings.xml><?xml version="1.0" encoding="utf-8"?>
<sst xmlns="http://schemas.openxmlformats.org/spreadsheetml/2006/main" count="169" uniqueCount="105">
  <si>
    <t>Detail</t>
  </si>
  <si>
    <t>Value</t>
  </si>
  <si>
    <t>Ingredient</t>
  </si>
  <si>
    <t>Amount</t>
  </si>
  <si>
    <t>Unit</t>
  </si>
  <si>
    <t>Scaled amount</t>
  </si>
  <si>
    <t>Step</t>
  </si>
  <si>
    <t>Method</t>
  </si>
  <si>
    <t>Recipe</t>
  </si>
  <si>
    <t>Chicken tortilla soup</t>
  </si>
  <si>
    <t>Boneless chicken thighs</t>
  </si>
  <si>
    <t>lb</t>
  </si>
  <si>
    <t>Heat the oil in a large pot over medium heat. Cook the onion and jalapeno for 5 minutes.</t>
  </si>
  <si>
    <t>Category</t>
  </si>
  <si>
    <t>Soup</t>
  </si>
  <si>
    <t>Olive oil</t>
  </si>
  <si>
    <t>tbsp</t>
  </si>
  <si>
    <t>Add the garlic, cumin and chili powder and stir for 1 minute.</t>
  </si>
  <si>
    <t>Serves (as written)</t>
  </si>
  <si>
    <t>Onion, diced</t>
  </si>
  <si>
    <t>whole</t>
  </si>
  <si>
    <t>Add the chicken, broth and tomatoes. Bring to a boil, then simmer, covered, for 20 minutes.</t>
  </si>
  <si>
    <t>Want to serve</t>
  </si>
  <si>
    <t>Garlic cloves, minced</t>
  </si>
  <si>
    <t>cloves</t>
  </si>
  <si>
    <t>Lift out the chicken, shred it with two forks and put it back in the pot.</t>
  </si>
  <si>
    <t>Scale by</t>
  </si>
  <si>
    <t>Jalapeno, seeded and diced</t>
  </si>
  <si>
    <t>Stir in the beans and corn and simmer 5 more minutes.</t>
  </si>
  <si>
    <t>Prep (min)</t>
  </si>
  <si>
    <t>Ground cumin</t>
  </si>
  <si>
    <t>tsp</t>
  </si>
  <si>
    <t>Turn off the heat. Stir in the lime juice, cilantro and salt. Taste and adjust.</t>
  </si>
  <si>
    <t>Cook (min)</t>
  </si>
  <si>
    <t>Chili powder</t>
  </si>
  <si>
    <t>Serve with crushed tortilla chips, plus avocado or sour cream if you like.</t>
  </si>
  <si>
    <t>Total (min)</t>
  </si>
  <si>
    <t>Chicken broth</t>
  </si>
  <si>
    <t>cups</t>
  </si>
  <si>
    <t>Source</t>
  </si>
  <si>
    <t>Aunt Rosa's card</t>
  </si>
  <si>
    <t>Diced tomatoes (14.5 oz can)</t>
  </si>
  <si>
    <t>can</t>
  </si>
  <si>
    <t>Notes</t>
  </si>
  <si>
    <t>Freezes well for 3 months</t>
  </si>
  <si>
    <t>Black beans, drained (15 oz can)</t>
  </si>
  <si>
    <t>Frozen corn</t>
  </si>
  <si>
    <t>cup</t>
  </si>
  <si>
    <t>Salt</t>
  </si>
  <si>
    <t>Lime juice</t>
  </si>
  <si>
    <t>Fresh cilantro, chopped</t>
  </si>
  <si>
    <t>Tortilla chips, to serve</t>
  </si>
  <si>
    <t>Serves</t>
  </si>
  <si>
    <t>Rating (1-5)</t>
  </si>
  <si>
    <t>Made it</t>
  </si>
  <si>
    <t>Times made</t>
  </si>
  <si>
    <t>Last made</t>
  </si>
  <si>
    <t>Recipe Card tab</t>
  </si>
  <si>
    <t>Sheet pan chicken fajitas</t>
  </si>
  <si>
    <t>Dinner</t>
  </si>
  <si>
    <t>Spaghetti with meat sauce</t>
  </si>
  <si>
    <t>Turkey chili</t>
  </si>
  <si>
    <t>Lemon garlic salmon</t>
  </si>
  <si>
    <t>Black bean tacos</t>
  </si>
  <si>
    <t>Overnight oats</t>
  </si>
  <si>
    <t>Breakfast</t>
  </si>
  <si>
    <t>Buttermilk pancakes</t>
  </si>
  <si>
    <t>Banana bread</t>
  </si>
  <si>
    <t>Baking</t>
  </si>
  <si>
    <t>Uses 3 ripe bananas</t>
  </si>
  <si>
    <t>Chocolate chip cookies</t>
  </si>
  <si>
    <t>Greek salad</t>
  </si>
  <si>
    <t>Side</t>
  </si>
  <si>
    <t>Roasted sweet potatoes</t>
  </si>
  <si>
    <t>Chicken pot pie</t>
  </si>
  <si>
    <t>Want to try</t>
  </si>
  <si>
    <t>Pumpkin pie</t>
  </si>
  <si>
    <t>For Thanksgiving</t>
  </si>
  <si>
    <t>Thai peanut noodles</t>
  </si>
  <si>
    <t>Saved from a blog</t>
  </si>
  <si>
    <t>From</t>
  </si>
  <si>
    <t>To</t>
  </si>
  <si>
    <t>Result</t>
  </si>
  <si>
    <t xml:space="preserve"> </t>
  </si>
  <si>
    <t>Kind</t>
  </si>
  <si>
    <t>Size (tsp or g)</t>
  </si>
  <si>
    <t>Volume</t>
  </si>
  <si>
    <t>ml</t>
  </si>
  <si>
    <t>fl oz</t>
  </si>
  <si>
    <t>oz</t>
  </si>
  <si>
    <t>g</t>
  </si>
  <si>
    <t>pint</t>
  </si>
  <si>
    <t>quart</t>
  </si>
  <si>
    <t>gallon</t>
  </si>
  <si>
    <t>liter</t>
  </si>
  <si>
    <t>Weight</t>
  </si>
  <si>
    <t>kg</t>
  </si>
  <si>
    <t>Item</t>
  </si>
  <si>
    <t>Recipes</t>
  </si>
  <si>
    <t>Made at least once</t>
  </si>
  <si>
    <t>Still to try</t>
  </si>
  <si>
    <t>Ready in 30 minutes or less</t>
  </si>
  <si>
    <t>Average rating</t>
  </si>
  <si>
    <t>Times cooked, all recipes</t>
  </si>
  <si>
    <t>Recipes by category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</si>
</sst>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##"/>
    <numFmt numFmtId="165" formatCode="mmm d, yyyy"/>
  </numFmts>
  <fonts count="2" x14ac:knownFonts="1">
    <font>
      <color theme="1"/>
      <family val="2"/>
      <scheme val="minor"/>
      <sz val="11"/>
      <name val="Calibri"/>
    </font>
    <font>
      <b/>
      <color rgb="FF2A3642"/>
    </font>
  </fonts>
  <fills count="3">
    <fill>
      <patternFill patternType="none"/>
    </fill>
    <fill>
      <patternFill patternType="gray125"/>
    </fill>
    <fill>
      <patternFill patternType="solid">
        <fgColor rgb="FFC6EAD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/>
    <xf numFmtId="16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4A07B"/>
  </sheetPr>
  <dimension ref="A1:H1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8" customWidth="1"/>
    <col min="2" max="2" width="22" customWidth="1"/>
    <col min="3" max="3" width="30" customWidth="1"/>
    <col min="4" max="5" width="8" customWidth="1"/>
    <col min="6" max="6" width="10" customWidth="1"/>
    <col min="7" max="7" width="6" customWidth="1"/>
    <col min="8" max="8" width="60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s="2">
        <v>1.5</v>
      </c>
      <c r="E2" t="s">
        <v>11</v>
      </c>
      <c r="F2" s="2">
        <f>IF(ISNUMBER(D2),ROUND(D2*$B$6,2),"")</f>
        <v>2.25</v>
      </c>
      <c r="G2" s="2">
        <v>1</v>
      </c>
      <c r="H2" t="s">
        <v>12</v>
      </c>
    </row>
    <row r="3" spans="1:8" x14ac:dyDescent="0.25">
      <c r="A3" t="s">
        <v>13</v>
      </c>
      <c r="B3" t="s">
        <v>14</v>
      </c>
      <c r="C3" t="s">
        <v>15</v>
      </c>
      <c r="D3" s="2">
        <v>2</v>
      </c>
      <c r="E3" t="s">
        <v>16</v>
      </c>
      <c r="F3" s="2">
        <f>IF(ISNUMBER(D3),ROUND(D3*$B$6,2),"")</f>
        <v>3</v>
      </c>
      <c r="G3" s="2">
        <v>2</v>
      </c>
      <c r="H3" t="s">
        <v>17</v>
      </c>
    </row>
    <row r="4" spans="1:8" x14ac:dyDescent="0.25">
      <c r="A4" t="s">
        <v>18</v>
      </c>
      <c r="B4">
        <v>6</v>
      </c>
      <c r="C4" t="s">
        <v>19</v>
      </c>
      <c r="D4" s="2">
        <v>1</v>
      </c>
      <c r="E4" t="s">
        <v>20</v>
      </c>
      <c r="F4" s="2">
        <f>IF(ISNUMBER(D4),ROUND(D4*$B$6,2),"")</f>
        <v>1.5</v>
      </c>
      <c r="G4" s="2">
        <v>3</v>
      </c>
      <c r="H4" t="s">
        <v>21</v>
      </c>
    </row>
    <row r="5" spans="1:8" x14ac:dyDescent="0.25">
      <c r="A5" t="s">
        <v>22</v>
      </c>
      <c r="B5">
        <v>9</v>
      </c>
      <c r="C5" t="s">
        <v>23</v>
      </c>
      <c r="D5" s="2">
        <v>3</v>
      </c>
      <c r="E5" t="s">
        <v>24</v>
      </c>
      <c r="F5" s="2">
        <f>IF(ISNUMBER(D5),ROUND(D5*$B$6,2),"")</f>
        <v>4.5</v>
      </c>
      <c r="G5" s="2">
        <v>4</v>
      </c>
      <c r="H5" t="s">
        <v>25</v>
      </c>
    </row>
    <row r="6" spans="1:8" x14ac:dyDescent="0.25">
      <c r="A6" t="s">
        <v>26</v>
      </c>
      <c r="B6" s="2">
        <f>IF(AND(ISNUMBER(B4),ISNUMBER(B5)),B5/B4,1)</f>
        <v>1.5</v>
      </c>
      <c r="C6" t="s">
        <v>27</v>
      </c>
      <c r="D6" s="2">
        <v>1</v>
      </c>
      <c r="E6" t="s">
        <v>20</v>
      </c>
      <c r="F6" s="2">
        <f>IF(ISNUMBER(D6),ROUND(D6*$B$6,2),"")</f>
        <v>1.5</v>
      </c>
      <c r="G6" s="2">
        <v>5</v>
      </c>
      <c r="H6" t="s">
        <v>28</v>
      </c>
    </row>
    <row r="7" spans="1:8" x14ac:dyDescent="0.25">
      <c r="A7" t="s">
        <v>29</v>
      </c>
      <c r="B7">
        <v>15</v>
      </c>
      <c r="C7" t="s">
        <v>30</v>
      </c>
      <c r="D7" s="2">
        <v>2</v>
      </c>
      <c r="E7" t="s">
        <v>31</v>
      </c>
      <c r="F7" s="2">
        <f>IF(ISNUMBER(D7),ROUND(D7*$B$6,2),"")</f>
        <v>3</v>
      </c>
      <c r="G7" s="2">
        <v>6</v>
      </c>
      <c r="H7" t="s">
        <v>32</v>
      </c>
    </row>
    <row r="8" spans="1:8" x14ac:dyDescent="0.25">
      <c r="A8" t="s">
        <v>33</v>
      </c>
      <c r="B8">
        <v>35</v>
      </c>
      <c r="C8" t="s">
        <v>34</v>
      </c>
      <c r="D8" s="2">
        <v>1</v>
      </c>
      <c r="E8" t="s">
        <v>31</v>
      </c>
      <c r="F8" s="2">
        <f>IF(ISNUMBER(D8),ROUND(D8*$B$6,2),"")</f>
        <v>1.5</v>
      </c>
      <c r="G8" s="2">
        <v>7</v>
      </c>
      <c r="H8" t="s">
        <v>35</v>
      </c>
    </row>
    <row r="9" spans="1:8" x14ac:dyDescent="0.25">
      <c r="A9" t="s">
        <v>36</v>
      </c>
      <c r="B9" s="2">
        <f>SUM(B7:B8)</f>
        <v>50</v>
      </c>
      <c r="C9" t="s">
        <v>37</v>
      </c>
      <c r="D9" s="2">
        <v>6</v>
      </c>
      <c r="E9" t="s">
        <v>38</v>
      </c>
      <c r="F9" s="2">
        <f>IF(ISNUMBER(D9),ROUND(D9*$B$6,2),"")</f>
        <v>9</v>
      </c>
      <c r="G9" s="2"/>
    </row>
    <row r="10" spans="1:8" x14ac:dyDescent="0.25">
      <c r="A10" t="s">
        <v>39</v>
      </c>
      <c r="B10" t="s">
        <v>40</v>
      </c>
      <c r="C10" t="s">
        <v>41</v>
      </c>
      <c r="D10" s="2">
        <v>1</v>
      </c>
      <c r="E10" t="s">
        <v>42</v>
      </c>
      <c r="F10" s="2">
        <f>IF(ISNUMBER(D10),ROUND(D10*$B$6,2),"")</f>
        <v>1.5</v>
      </c>
      <c r="G10" s="2"/>
    </row>
    <row r="11" spans="1:8" x14ac:dyDescent="0.25">
      <c r="A11" t="s">
        <v>43</v>
      </c>
      <c r="B11" t="s">
        <v>44</v>
      </c>
      <c r="C11" t="s">
        <v>45</v>
      </c>
      <c r="D11" s="2">
        <v>1</v>
      </c>
      <c r="E11" t="s">
        <v>42</v>
      </c>
      <c r="F11" s="2">
        <f>IF(ISNUMBER(D11),ROUND(D11*$B$6,2),"")</f>
        <v>1.5</v>
      </c>
      <c r="G11" s="2"/>
    </row>
    <row r="12" spans="1:8" x14ac:dyDescent="0.25">
      <c r="C12" t="s">
        <v>46</v>
      </c>
      <c r="D12" s="2">
        <v>1</v>
      </c>
      <c r="E12" t="s">
        <v>47</v>
      </c>
      <c r="F12" s="2">
        <f>IF(ISNUMBER(D12),ROUND(D12*$B$6,2),"")</f>
        <v>1.5</v>
      </c>
      <c r="G12" s="2"/>
    </row>
    <row r="13" spans="1:8" x14ac:dyDescent="0.25">
      <c r="C13" t="s">
        <v>48</v>
      </c>
      <c r="D13" s="2">
        <v>1</v>
      </c>
      <c r="E13" t="s">
        <v>31</v>
      </c>
      <c r="F13" s="2">
        <f>IF(ISNUMBER(D13),ROUND(D13*$B$6,2),"")</f>
        <v>1.5</v>
      </c>
      <c r="G13" s="2"/>
    </row>
    <row r="14" spans="1:8" x14ac:dyDescent="0.25">
      <c r="C14" t="s">
        <v>49</v>
      </c>
      <c r="D14" s="2">
        <v>2</v>
      </c>
      <c r="E14" t="s">
        <v>16</v>
      </c>
      <c r="F14" s="2">
        <f>IF(ISNUMBER(D14),ROUND(D14*$B$6,2),"")</f>
        <v>3</v>
      </c>
      <c r="G14" s="2"/>
    </row>
    <row r="15" spans="1:8" x14ac:dyDescent="0.25">
      <c r="C15" t="s">
        <v>50</v>
      </c>
      <c r="D15" s="2">
        <v>0.25</v>
      </c>
      <c r="E15" t="s">
        <v>47</v>
      </c>
      <c r="F15" s="2">
        <f>IF(ISNUMBER(D15),ROUND(D15*$B$6,2),"")</f>
        <v>0.38</v>
      </c>
      <c r="G15" s="2"/>
    </row>
    <row r="16" spans="1:8" x14ac:dyDescent="0.25">
      <c r="C16" t="s">
        <v>51</v>
      </c>
      <c r="D16" s="2">
        <v>3</v>
      </c>
      <c r="E16" t="s">
        <v>38</v>
      </c>
      <c r="F16" s="2">
        <f>IF(ISNUMBER(D16),ROUND(D16*$B$6,2),"")</f>
        <v>4.5</v>
      </c>
      <c r="G16" s="2"/>
    </row>
    <row r="17" spans="1:8" x14ac:dyDescent="0.25">
      <c r="D17" s="2"/>
      <c r="F17" s="2" t="str">
        <f>IF(ISNUMBER(D17),ROUND(D17*$B$6,2),"")</f>
        <v/>
      </c>
      <c r="G17" s="2"/>
    </row>
    <row r="18" spans="1:8" x14ac:dyDescent="0.25">
      <c r="D18" s="2"/>
      <c r="F18" s="2" t="str">
        <f>IF(ISNUMBER(D18),ROUND(D18*$B$6,2),"")</f>
        <v/>
      </c>
      <c r="G18" s="2"/>
    </row>
    <row r="19" spans="1:8" x14ac:dyDescent="0.25">
      <c r="D19" s="2"/>
      <c r="F19" s="2" t="str">
        <f>IF(ISNUMBER(D19),ROUND(D19*$B$6,2),"")</f>
        <v/>
      </c>
      <c r="G19" s="2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4A07B"/>
  </sheetPr>
  <dimension ref="A1:K5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8" customWidth="1"/>
    <col min="2" max="2" width="11" customWidth="1"/>
    <col min="3" max="3" width="8" customWidth="1"/>
    <col min="8" max="8" width="8" customWidth="1"/>
    <col min="10" max="10" width="13" customWidth="1"/>
    <col min="11" max="11" width="24" customWidth="1"/>
  </cols>
  <sheetData>
    <row r="1" spans="1:11" s="1" customFormat="1" x14ac:dyDescent="0.25">
      <c r="A1" s="1" t="s">
        <v>8</v>
      </c>
      <c r="B1" s="1" t="s">
        <v>13</v>
      </c>
      <c r="C1" s="1" t="s">
        <v>52</v>
      </c>
      <c r="D1" s="1" t="s">
        <v>29</v>
      </c>
      <c r="E1" s="1" t="s">
        <v>33</v>
      </c>
      <c r="F1" s="1" t="s">
        <v>36</v>
      </c>
      <c r="G1" s="1" t="s">
        <v>53</v>
      </c>
      <c r="H1" s="1" t="s">
        <v>54</v>
      </c>
      <c r="I1" s="1" t="s">
        <v>55</v>
      </c>
      <c r="J1" s="1" t="s">
        <v>56</v>
      </c>
      <c r="K1" s="1" t="s">
        <v>43</v>
      </c>
    </row>
    <row r="2" spans="1:11" x14ac:dyDescent="0.25">
      <c r="A2" t="s">
        <v>9</v>
      </c>
      <c r="B2" t="s">
        <v>14</v>
      </c>
      <c r="C2" s="2">
        <v>6</v>
      </c>
      <c r="D2" s="2">
        <v>15</v>
      </c>
      <c r="E2" s="2">
        <v>35</v>
      </c>
      <c r="F2" s="2">
        <f>IF(ISBLANK(A2),"",SUM(D2:E2))</f>
        <v>50</v>
      </c>
      <c r="G2" s="2">
        <v>5</v>
      </c>
      <c r="H2" t="b">
        <v>1</v>
      </c>
      <c r="I2" s="2">
        <v>4</v>
      </c>
      <c r="J2" s="3">
        <v>46320</v>
      </c>
      <c r="K2" t="s">
        <v>57</v>
      </c>
    </row>
    <row r="3" spans="1:11" x14ac:dyDescent="0.25">
      <c r="A3" t="s">
        <v>58</v>
      </c>
      <c r="B3" t="s">
        <v>59</v>
      </c>
      <c r="C3" s="2">
        <v>4</v>
      </c>
      <c r="D3" s="2">
        <v>15</v>
      </c>
      <c r="E3" s="2">
        <v>25</v>
      </c>
      <c r="F3" s="2">
        <f>IF(ISBLANK(A3),"",SUM(D3:E3))</f>
        <v>40</v>
      </c>
      <c r="G3" s="2">
        <v>5</v>
      </c>
      <c r="H3" t="b">
        <v>1</v>
      </c>
      <c r="I3" s="2">
        <v>6</v>
      </c>
      <c r="J3" s="3">
        <v>46323</v>
      </c>
    </row>
    <row r="4" spans="1:11" x14ac:dyDescent="0.25">
      <c r="A4" t="s">
        <v>60</v>
      </c>
      <c r="B4" t="s">
        <v>59</v>
      </c>
      <c r="C4" s="2">
        <v>6</v>
      </c>
      <c r="D4" s="2">
        <v>10</v>
      </c>
      <c r="E4" s="2">
        <v>40</v>
      </c>
      <c r="F4" s="2">
        <f>IF(ISBLANK(A4),"",SUM(D4:E4))</f>
        <v>50</v>
      </c>
      <c r="G4" s="2">
        <v>4</v>
      </c>
      <c r="H4" t="b">
        <v>1</v>
      </c>
      <c r="I4" s="2">
        <v>9</v>
      </c>
      <c r="J4" s="3">
        <v>46325</v>
      </c>
    </row>
    <row r="5" spans="1:11" x14ac:dyDescent="0.25">
      <c r="A5" t="s">
        <v>61</v>
      </c>
      <c r="B5" t="s">
        <v>59</v>
      </c>
      <c r="C5" s="2">
        <v>8</v>
      </c>
      <c r="D5" s="2">
        <v>20</v>
      </c>
      <c r="E5" s="2">
        <v>60</v>
      </c>
      <c r="F5" s="2">
        <f>IF(ISBLANK(A5),"",SUM(D5:E5))</f>
        <v>80</v>
      </c>
      <c r="G5" s="2">
        <v>4</v>
      </c>
      <c r="H5" t="b">
        <v>1</v>
      </c>
      <c r="I5" s="2">
        <v>3</v>
      </c>
      <c r="J5" s="3">
        <v>46306</v>
      </c>
    </row>
    <row r="6" spans="1:11" x14ac:dyDescent="0.25">
      <c r="A6" t="s">
        <v>62</v>
      </c>
      <c r="B6" t="s">
        <v>59</v>
      </c>
      <c r="C6" s="2">
        <v>4</v>
      </c>
      <c r="D6" s="2">
        <v>10</v>
      </c>
      <c r="E6" s="2">
        <v>15</v>
      </c>
      <c r="F6" s="2">
        <f>IF(ISBLANK(A6),"",SUM(D6:E6))</f>
        <v>25</v>
      </c>
      <c r="G6" s="2">
        <v>5</v>
      </c>
      <c r="H6" t="b">
        <v>1</v>
      </c>
      <c r="I6" s="2">
        <v>5</v>
      </c>
      <c r="J6" s="3">
        <v>46316</v>
      </c>
    </row>
    <row r="7" spans="1:11" x14ac:dyDescent="0.25">
      <c r="A7" t="s">
        <v>63</v>
      </c>
      <c r="B7" t="s">
        <v>59</v>
      </c>
      <c r="C7" s="2">
        <v>4</v>
      </c>
      <c r="D7" s="2">
        <v>10</v>
      </c>
      <c r="E7" s="2">
        <v>15</v>
      </c>
      <c r="F7" s="2">
        <f>IF(ISBLANK(A7),"",SUM(D7:E7))</f>
        <v>25</v>
      </c>
      <c r="G7" s="2">
        <v>4</v>
      </c>
      <c r="H7" t="b">
        <v>1</v>
      </c>
      <c r="I7" s="2">
        <v>7</v>
      </c>
      <c r="J7" s="3">
        <v>46309</v>
      </c>
    </row>
    <row r="8" spans="1:11" x14ac:dyDescent="0.25">
      <c r="A8" t="s">
        <v>64</v>
      </c>
      <c r="B8" t="s">
        <v>65</v>
      </c>
      <c r="C8" s="2">
        <v>2</v>
      </c>
      <c r="D8" s="2">
        <v>5</v>
      </c>
      <c r="E8" s="2">
        <v>0</v>
      </c>
      <c r="F8" s="2">
        <f>IF(ISBLANK(A8),"",SUM(D8:E8))</f>
        <v>5</v>
      </c>
      <c r="G8" s="2">
        <v>4</v>
      </c>
      <c r="H8" t="b">
        <v>1</v>
      </c>
      <c r="I8" s="2">
        <v>12</v>
      </c>
      <c r="J8" s="3">
        <v>46328</v>
      </c>
    </row>
    <row r="9" spans="1:11" x14ac:dyDescent="0.25">
      <c r="A9" t="s">
        <v>66</v>
      </c>
      <c r="B9" t="s">
        <v>65</v>
      </c>
      <c r="C9" s="2">
        <v>4</v>
      </c>
      <c r="D9" s="2">
        <v>10</v>
      </c>
      <c r="E9" s="2">
        <v>20</v>
      </c>
      <c r="F9" s="2">
        <f>IF(ISBLANK(A9),"",SUM(D9:E9))</f>
        <v>30</v>
      </c>
      <c r="G9" s="2">
        <v>5</v>
      </c>
      <c r="H9" t="b">
        <v>1</v>
      </c>
      <c r="I9" s="2">
        <v>3</v>
      </c>
      <c r="J9" s="3">
        <v>46292</v>
      </c>
    </row>
    <row r="10" spans="1:11" x14ac:dyDescent="0.25">
      <c r="A10" t="s">
        <v>67</v>
      </c>
      <c r="B10" t="s">
        <v>68</v>
      </c>
      <c r="C10" s="2">
        <v>10</v>
      </c>
      <c r="D10" s="2">
        <v>15</v>
      </c>
      <c r="E10" s="2">
        <v>60</v>
      </c>
      <c r="F10" s="2">
        <f>IF(ISBLANK(A10),"",SUM(D10:E10))</f>
        <v>75</v>
      </c>
      <c r="G10" s="2">
        <v>5</v>
      </c>
      <c r="H10" t="b">
        <v>1</v>
      </c>
      <c r="I10" s="2">
        <v>4</v>
      </c>
      <c r="J10" s="3">
        <v>46299</v>
      </c>
      <c r="K10" t="s">
        <v>69</v>
      </c>
    </row>
    <row r="11" spans="1:11" x14ac:dyDescent="0.25">
      <c r="A11" t="s">
        <v>70</v>
      </c>
      <c r="B11" t="s">
        <v>68</v>
      </c>
      <c r="C11" s="2">
        <v>24</v>
      </c>
      <c r="D11" s="2">
        <v>20</v>
      </c>
      <c r="E11" s="2">
        <v>12</v>
      </c>
      <c r="F11" s="2">
        <f>IF(ISBLANK(A11),"",SUM(D11:E11))</f>
        <v>32</v>
      </c>
      <c r="G11" s="2">
        <v>5</v>
      </c>
      <c r="H11" t="b">
        <v>1</v>
      </c>
      <c r="I11" s="2">
        <v>6</v>
      </c>
      <c r="J11" s="3">
        <v>46277</v>
      </c>
    </row>
    <row r="12" spans="1:11" x14ac:dyDescent="0.25">
      <c r="A12" t="s">
        <v>71</v>
      </c>
      <c r="B12" t="s">
        <v>72</v>
      </c>
      <c r="C12" s="2">
        <v>4</v>
      </c>
      <c r="D12" s="2">
        <v>15</v>
      </c>
      <c r="E12" s="2">
        <v>0</v>
      </c>
      <c r="F12" s="2">
        <f>IF(ISBLANK(A12),"",SUM(D12:E12))</f>
        <v>15</v>
      </c>
      <c r="G12" s="2">
        <v>4</v>
      </c>
      <c r="H12" t="b">
        <v>1</v>
      </c>
      <c r="I12" s="2">
        <v>2</v>
      </c>
      <c r="J12" s="3">
        <v>46264</v>
      </c>
    </row>
    <row r="13" spans="1:11" x14ac:dyDescent="0.25">
      <c r="A13" t="s">
        <v>73</v>
      </c>
      <c r="B13" t="s">
        <v>72</v>
      </c>
      <c r="C13" s="2">
        <v>4</v>
      </c>
      <c r="D13" s="2">
        <v>10</v>
      </c>
      <c r="E13" s="2">
        <v>30</v>
      </c>
      <c r="F13" s="2">
        <f>IF(ISBLANK(A13),"",SUM(D13:E13))</f>
        <v>40</v>
      </c>
      <c r="G13" s="2">
        <v>4</v>
      </c>
      <c r="H13" t="b">
        <v>1</v>
      </c>
      <c r="I13" s="2">
        <v>5</v>
      </c>
      <c r="J13" s="3">
        <v>46320</v>
      </c>
    </row>
    <row r="14" spans="1:11" x14ac:dyDescent="0.25">
      <c r="A14" t="s">
        <v>74</v>
      </c>
      <c r="B14" t="s">
        <v>59</v>
      </c>
      <c r="C14" s="2">
        <v>6</v>
      </c>
      <c r="D14" s="2">
        <v>30</v>
      </c>
      <c r="E14" s="2">
        <v>45</v>
      </c>
      <c r="F14" s="2">
        <f>IF(ISBLANK(A14),"",SUM(D14:E14))</f>
        <v>75</v>
      </c>
      <c r="G14" s="2"/>
      <c r="H14" t="b">
        <v>0</v>
      </c>
      <c r="I14" s="2">
        <v>0</v>
      </c>
      <c r="J14" s="3"/>
      <c r="K14" t="s">
        <v>75</v>
      </c>
    </row>
    <row r="15" spans="1:11" x14ac:dyDescent="0.25">
      <c r="A15" t="s">
        <v>76</v>
      </c>
      <c r="B15" t="s">
        <v>68</v>
      </c>
      <c r="C15" s="2">
        <v>8</v>
      </c>
      <c r="D15" s="2">
        <v>20</v>
      </c>
      <c r="E15" s="2">
        <v>55</v>
      </c>
      <c r="F15" s="2">
        <f>IF(ISBLANK(A15),"",SUM(D15:E15))</f>
        <v>75</v>
      </c>
      <c r="G15" s="2"/>
      <c r="H15" t="b">
        <v>0</v>
      </c>
      <c r="I15" s="2">
        <v>0</v>
      </c>
      <c r="J15" s="3"/>
      <c r="K15" t="s">
        <v>77</v>
      </c>
    </row>
    <row r="16" spans="1:11" x14ac:dyDescent="0.25">
      <c r="A16" t="s">
        <v>78</v>
      </c>
      <c r="B16" t="s">
        <v>59</v>
      </c>
      <c r="C16" s="2">
        <v>4</v>
      </c>
      <c r="D16" s="2">
        <v>15</v>
      </c>
      <c r="E16" s="2">
        <v>10</v>
      </c>
      <c r="F16" s="2">
        <f>IF(ISBLANK(A16),"",SUM(D16:E16))</f>
        <v>25</v>
      </c>
      <c r="G16" s="2"/>
      <c r="H16" t="b">
        <v>0</v>
      </c>
      <c r="I16" s="2">
        <v>0</v>
      </c>
      <c r="J16" s="3"/>
      <c r="K16" t="s">
        <v>79</v>
      </c>
    </row>
    <row r="17" spans="1:11" x14ac:dyDescent="0.25">
      <c r="C17" s="2"/>
      <c r="D17" s="2"/>
      <c r="E17" s="2"/>
      <c r="F17" s="2" t="str">
        <f>IF(ISBLANK(A17),"",SUM(D17:E17))</f>
        <v/>
      </c>
      <c r="G17" s="2"/>
      <c r="H17" t="b">
        <v>0</v>
      </c>
      <c r="I17" s="2"/>
      <c r="J17" s="3"/>
    </row>
    <row r="18" spans="1:11" x14ac:dyDescent="0.25">
      <c r="C18" s="2"/>
      <c r="D18" s="2"/>
      <c r="E18" s="2"/>
      <c r="F18" s="2" t="str">
        <f>IF(ISBLANK(A18),"",SUM(D18:E18))</f>
        <v/>
      </c>
      <c r="G18" s="2"/>
      <c r="H18" t="b">
        <v>0</v>
      </c>
      <c r="I18" s="2"/>
      <c r="J18" s="3"/>
    </row>
    <row r="19" spans="1:11" x14ac:dyDescent="0.25">
      <c r="C19" s="2"/>
      <c r="D19" s="2"/>
      <c r="E19" s="2"/>
      <c r="F19" s="2" t="str">
        <f>IF(ISBLANK(A19),"",SUM(D19:E19))</f>
        <v/>
      </c>
      <c r="G19" s="2"/>
      <c r="H19" t="b">
        <v>0</v>
      </c>
      <c r="I19" s="2"/>
      <c r="J19" s="3"/>
    </row>
    <row r="20" spans="1:11" x14ac:dyDescent="0.25">
      <c r="C20" s="2"/>
      <c r="D20" s="2"/>
      <c r="E20" s="2"/>
      <c r="F20" s="2" t="str">
        <f>IF(ISBLANK(A20),"",SUM(D20:E20))</f>
        <v/>
      </c>
      <c r="G20" s="2"/>
      <c r="H20" t="b">
        <v>0</v>
      </c>
      <c r="I20" s="2"/>
      <c r="J20" s="3"/>
    </row>
    <row r="21" spans="1:11" x14ac:dyDescent="0.25">
      <c r="C21" s="2"/>
      <c r="D21" s="2"/>
      <c r="E21" s="2"/>
      <c r="F21" s="2" t="str">
        <f>IF(ISBLANK(A21),"",SUM(D21:E21))</f>
        <v/>
      </c>
      <c r="G21" s="2"/>
      <c r="H21" t="b">
        <v>0</v>
      </c>
      <c r="I21" s="2"/>
      <c r="J21" s="3"/>
    </row>
    <row r="22" spans="1:11" x14ac:dyDescent="0.25">
      <c r="C22" s="2"/>
      <c r="D22" s="2"/>
      <c r="E22" s="2"/>
      <c r="F22" s="2" t="str">
        <f>IF(ISBLANK(A22),"",SUM(D22:E22))</f>
        <v/>
      </c>
      <c r="G22" s="2"/>
      <c r="H22" t="b">
        <v>0</v>
      </c>
      <c r="I22" s="2"/>
      <c r="J22" s="3"/>
    </row>
    <row r="23" spans="1:11" x14ac:dyDescent="0.25">
      <c r="C23" s="2"/>
      <c r="D23" s="2"/>
      <c r="E23" s="2"/>
      <c r="F23" s="2" t="str">
        <f>IF(ISBLANK(A23),"",SUM(D23:E23))</f>
        <v/>
      </c>
      <c r="G23" s="2"/>
      <c r="H23" t="b">
        <v>0</v>
      </c>
      <c r="I23" s="2"/>
      <c r="J23" s="3"/>
    </row>
    <row r="24" spans="1:11" x14ac:dyDescent="0.25">
      <c r="C24" s="2"/>
      <c r="D24" s="2"/>
      <c r="E24" s="2"/>
      <c r="F24" s="2" t="str">
        <f>IF(ISBLANK(A24),"",SUM(D24:E24))</f>
        <v/>
      </c>
      <c r="G24" s="2"/>
      <c r="H24" t="b">
        <v>0</v>
      </c>
      <c r="I24" s="2"/>
      <c r="J24" s="3"/>
    </row>
    <row r="25" spans="1:11" x14ac:dyDescent="0.25">
      <c r="C25" s="2"/>
      <c r="D25" s="2"/>
      <c r="E25" s="2"/>
      <c r="F25" s="2" t="str">
        <f>IF(ISBLANK(A25),"",SUM(D25:E25))</f>
        <v/>
      </c>
      <c r="G25" s="2"/>
      <c r="H25" t="b">
        <v>0</v>
      </c>
      <c r="I25" s="2"/>
      <c r="J25" s="3"/>
    </row>
    <row r="26" spans="1:11" x14ac:dyDescent="0.25">
      <c r="C26" s="2"/>
      <c r="D26" s="2"/>
      <c r="E26" s="2"/>
      <c r="F26" s="2" t="str">
        <f>IF(ISBLANK(A26),"",SUM(D26:E26))</f>
        <v/>
      </c>
      <c r="G26" s="2"/>
      <c r="H26" t="b">
        <v>0</v>
      </c>
      <c r="I26" s="2"/>
      <c r="J26" s="3"/>
    </row>
    <row r="27" spans="8:8" x14ac:dyDescent="0.25"/>
    <row r="28" spans="8:8" x14ac:dyDescent="0.25"/>
    <row r="29" spans="8:8" x14ac:dyDescent="0.25"/>
    <row r="30" spans="8:8" x14ac:dyDescent="0.25"/>
    <row r="31" spans="8:8" x14ac:dyDescent="0.25"/>
    <row r="32" spans="8:8" x14ac:dyDescent="0.25"/>
    <row r="33" spans="8:8" x14ac:dyDescent="0.25"/>
    <row r="34" spans="8:8" x14ac:dyDescent="0.25"/>
    <row r="35" spans="8:8" x14ac:dyDescent="0.25"/>
    <row r="36" spans="8:8" x14ac:dyDescent="0.25"/>
    <row r="37" spans="8:8" x14ac:dyDescent="0.25"/>
    <row r="38" spans="8:8" x14ac:dyDescent="0.25"/>
    <row r="39" spans="8:8" x14ac:dyDescent="0.25"/>
    <row r="40" spans="8:8" x14ac:dyDescent="0.25"/>
    <row r="41" spans="8:8" x14ac:dyDescent="0.25"/>
    <row r="42" spans="8:8" x14ac:dyDescent="0.25"/>
    <row r="43" spans="8:8" x14ac:dyDescent="0.25"/>
    <row r="44" spans="8:8" x14ac:dyDescent="0.25"/>
    <row r="45" spans="8:8" x14ac:dyDescent="0.25"/>
    <row r="46" spans="8:8" x14ac:dyDescent="0.25"/>
    <row r="47" spans="8:8" x14ac:dyDescent="0.25"/>
    <row r="48" spans="8:8" x14ac:dyDescent="0.25"/>
    <row r="49" spans="8:8" x14ac:dyDescent="0.25"/>
    <row r="50" spans="8:8" x14ac:dyDescent="0.25"/>
  </sheetData>
  <dataValidations count="2">
    <dataValidation type="list" allowBlank="1" sqref="H10:H50">
      <formula1>"TRUE,FALSE"</formula1>
    </dataValidation>
    <dataValidation type="list" allowBlank="1" sqref="H2:H50">
      <formula1>"TRUE,FALSE"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4A07B"/>
  </sheetPr>
  <dimension ref="A1:H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4" max="4" width="12" customWidth="1"/>
    <col min="5" max="5" width="3" customWidth="1"/>
    <col min="8" max="8" width="13" customWidth="1"/>
  </cols>
  <sheetData>
    <row r="1" spans="1:8" s="1" customFormat="1" x14ac:dyDescent="0.25">
      <c r="A1" s="1" t="s">
        <v>3</v>
      </c>
      <c r="B1" s="1" t="s">
        <v>80</v>
      </c>
      <c r="C1" s="1" t="s">
        <v>81</v>
      </c>
      <c r="D1" s="1" t="s">
        <v>82</v>
      </c>
      <c r="E1" s="1" t="s">
        <v>83</v>
      </c>
      <c r="F1" s="1" t="s">
        <v>4</v>
      </c>
      <c r="G1" s="1" t="s">
        <v>84</v>
      </c>
      <c r="H1" s="1" t="s">
        <v>85</v>
      </c>
    </row>
    <row r="2" spans="1:8" x14ac:dyDescent="0.25">
      <c r="A2" s="2">
        <v>1.5</v>
      </c>
      <c r="B2" t="s">
        <v>47</v>
      </c>
      <c r="C2" t="s">
        <v>16</v>
      </c>
      <c r="D2" s="2">
        <f>IF(OR(ISBLANK(A2),ISBLANK(B2),ISBLANK(C2)),"",IFERROR(IF(VLOOKUP(B2,$F$2:$H$30,2,FALSE)&lt;&gt;VLOOKUP(C2,$F$2:$H$30,2,FALSE),"Can't convert",ROUND(A2*VLOOKUP(B2,$F$2:$H$30,3,FALSE)/VLOOKUP(C2,$F$2:$H$30,3,FALSE),2)),"Unknown unit"))</f>
        <v>24</v>
      </c>
      <c r="F2" t="s">
        <v>31</v>
      </c>
      <c r="G2" t="s">
        <v>86</v>
      </c>
      <c r="H2" s="2">
        <v>1</v>
      </c>
    </row>
    <row r="3" spans="1:8" x14ac:dyDescent="0.25">
      <c r="A3" s="2">
        <v>2</v>
      </c>
      <c r="B3" t="s">
        <v>16</v>
      </c>
      <c r="C3" t="s">
        <v>31</v>
      </c>
      <c r="D3" s="2">
        <f>IF(OR(ISBLANK(A3),ISBLANK(B3),ISBLANK(C3)),"",IFERROR(IF(VLOOKUP(B3,$F$2:$H$30,2,FALSE)&lt;&gt;VLOOKUP(C3,$F$2:$H$30,2,FALSE),"Can't convert",ROUND(A3*VLOOKUP(B3,$F$2:$H$30,3,FALSE)/VLOOKUP(C3,$F$2:$H$30,3,FALSE),2)),"Unknown unit"))</f>
        <v>6</v>
      </c>
      <c r="F3" t="s">
        <v>16</v>
      </c>
      <c r="G3" t="s">
        <v>86</v>
      </c>
      <c r="H3" s="2">
        <v>3</v>
      </c>
    </row>
    <row r="4" spans="1:8" x14ac:dyDescent="0.25">
      <c r="A4" s="2">
        <v>1</v>
      </c>
      <c r="B4" t="s">
        <v>47</v>
      </c>
      <c r="C4" t="s">
        <v>87</v>
      </c>
      <c r="D4" s="2">
        <f>IF(OR(ISBLANK(A4),ISBLANK(B4),ISBLANK(C4)),"",IFERROR(IF(VLOOKUP(B4,$F$2:$H$30,2,FALSE)&lt;&gt;VLOOKUP(C4,$F$2:$H$30,2,FALSE),"Can't convert",ROUND(A4*VLOOKUP(B4,$F$2:$H$30,3,FALSE)/VLOOKUP(C4,$F$2:$H$30,3,FALSE),2)),"Unknown unit"))</f>
        <v>236.59</v>
      </c>
      <c r="F4" t="s">
        <v>88</v>
      </c>
      <c r="G4" t="s">
        <v>86</v>
      </c>
      <c r="H4" s="2">
        <v>6</v>
      </c>
    </row>
    <row r="5" spans="1:8" x14ac:dyDescent="0.25">
      <c r="A5" s="2">
        <v>250</v>
      </c>
      <c r="B5" t="s">
        <v>87</v>
      </c>
      <c r="C5" t="s">
        <v>47</v>
      </c>
      <c r="D5" s="2">
        <f>IF(OR(ISBLANK(A5),ISBLANK(B5),ISBLANK(C5)),"",IFERROR(IF(VLOOKUP(B5,$F$2:$H$30,2,FALSE)&lt;&gt;VLOOKUP(C5,$F$2:$H$30,2,FALSE),"Can't convert",ROUND(A5*VLOOKUP(B5,$F$2:$H$30,3,FALSE)/VLOOKUP(C5,$F$2:$H$30,3,FALSE),2)),"Unknown unit"))</f>
        <v>1.06</v>
      </c>
      <c r="F5" t="s">
        <v>47</v>
      </c>
      <c r="G5" t="s">
        <v>86</v>
      </c>
      <c r="H5" s="2">
        <v>48</v>
      </c>
    </row>
    <row r="6" spans="1:8" x14ac:dyDescent="0.25">
      <c r="A6" s="2">
        <v>8</v>
      </c>
      <c r="B6" t="s">
        <v>89</v>
      </c>
      <c r="C6" t="s">
        <v>90</v>
      </c>
      <c r="D6" s="2">
        <f>IF(OR(ISBLANK(A6),ISBLANK(B6),ISBLANK(C6)),"",IFERROR(IF(VLOOKUP(B6,$F$2:$H$30,2,FALSE)&lt;&gt;VLOOKUP(C6,$F$2:$H$30,2,FALSE),"Can't convert",ROUND(A6*VLOOKUP(B6,$F$2:$H$30,3,FALSE)/VLOOKUP(C6,$F$2:$H$30,3,FALSE),2)),"Unknown unit"))</f>
        <v>226.8</v>
      </c>
      <c r="F6" t="s">
        <v>91</v>
      </c>
      <c r="G6" t="s">
        <v>86</v>
      </c>
      <c r="H6" s="2">
        <v>96</v>
      </c>
    </row>
    <row r="7" spans="1:8" x14ac:dyDescent="0.25">
      <c r="A7" s="2">
        <v>500</v>
      </c>
      <c r="B7" t="s">
        <v>90</v>
      </c>
      <c r="C7" t="s">
        <v>11</v>
      </c>
      <c r="D7" s="2">
        <f>IF(OR(ISBLANK(A7),ISBLANK(B7),ISBLANK(C7)),"",IFERROR(IF(VLOOKUP(B7,$F$2:$H$30,2,FALSE)&lt;&gt;VLOOKUP(C7,$F$2:$H$30,2,FALSE),"Can't convert",ROUND(A7*VLOOKUP(B7,$F$2:$H$30,3,FALSE)/VLOOKUP(C7,$F$2:$H$30,3,FALSE),2)),"Unknown unit"))</f>
        <v>1.1</v>
      </c>
      <c r="F7" t="s">
        <v>92</v>
      </c>
      <c r="G7" t="s">
        <v>86</v>
      </c>
      <c r="H7" s="2">
        <v>192</v>
      </c>
    </row>
    <row r="8" spans="1:8" x14ac:dyDescent="0.25">
      <c r="A8" s="2">
        <v>3</v>
      </c>
      <c r="B8" t="s">
        <v>16</v>
      </c>
      <c r="C8" t="s">
        <v>47</v>
      </c>
      <c r="D8" s="2">
        <f>IF(OR(ISBLANK(A8),ISBLANK(B8),ISBLANK(C8)),"",IFERROR(IF(VLOOKUP(B8,$F$2:$H$30,2,FALSE)&lt;&gt;VLOOKUP(C8,$F$2:$H$30,2,FALSE),"Can't convert",ROUND(A8*VLOOKUP(B8,$F$2:$H$30,3,FALSE)/VLOOKUP(C8,$F$2:$H$30,3,FALSE),2)),"Unknown unit"))</f>
        <v>0.19</v>
      </c>
      <c r="F8" t="s">
        <v>93</v>
      </c>
      <c r="G8" t="s">
        <v>86</v>
      </c>
      <c r="H8" s="2">
        <v>768</v>
      </c>
    </row>
    <row r="9" spans="1:8" x14ac:dyDescent="0.25">
      <c r="A9" s="2">
        <v>1</v>
      </c>
      <c r="B9" t="s">
        <v>11</v>
      </c>
      <c r="C9" t="s">
        <v>47</v>
      </c>
      <c r="D9" s="2" t="str">
        <f>IF(OR(ISBLANK(A9),ISBLANK(B9),ISBLANK(C9)),"",IFERROR(IF(VLOOKUP(B9,$F$2:$H$30,2,FALSE)&lt;&gt;VLOOKUP(C9,$F$2:$H$30,2,FALSE),"Can't convert",ROUND(A9*VLOOKUP(B9,$F$2:$H$30,3,FALSE)/VLOOKUP(C9,$F$2:$H$30,3,FALSE),2)),"Unknown unit"))</f>
        <v>Can't convert</v>
      </c>
      <c r="F9" t="s">
        <v>87</v>
      </c>
      <c r="G9" t="s">
        <v>86</v>
      </c>
      <c r="H9" s="2">
        <v>0.202884</v>
      </c>
    </row>
    <row r="10" spans="1:8" x14ac:dyDescent="0.25">
      <c r="A10" s="2"/>
      <c r="D10" s="2" t="str">
        <f>IF(OR(ISBLANK(A10),ISBLANK(B10),ISBLANK(C10)),"",IFERROR(IF(VLOOKUP(B10,$F$2:$H$30,2,FALSE)&lt;&gt;VLOOKUP(C10,$F$2:$H$30,2,FALSE),"Can't convert",ROUND(A10*VLOOKUP(B10,$F$2:$H$30,3,FALSE)/VLOOKUP(C10,$F$2:$H$30,3,FALSE),2)),"Unknown unit"))</f>
        <v/>
      </c>
      <c r="F10" t="s">
        <v>94</v>
      </c>
      <c r="G10" t="s">
        <v>86</v>
      </c>
      <c r="H10" s="2">
        <v>202.884</v>
      </c>
    </row>
    <row r="11" spans="1:8" x14ac:dyDescent="0.25">
      <c r="A11" s="2"/>
      <c r="D11" s="2" t="str">
        <f>IF(OR(ISBLANK(A11),ISBLANK(B11),ISBLANK(C11)),"",IFERROR(IF(VLOOKUP(B11,$F$2:$H$30,2,FALSE)&lt;&gt;VLOOKUP(C11,$F$2:$H$30,2,FALSE),"Can't convert",ROUND(A11*VLOOKUP(B11,$F$2:$H$30,3,FALSE)/VLOOKUP(C11,$F$2:$H$30,3,FALSE),2)),"Unknown unit"))</f>
        <v/>
      </c>
      <c r="F11" t="s">
        <v>90</v>
      </c>
      <c r="G11" t="s">
        <v>95</v>
      </c>
      <c r="H11" s="2">
        <v>1</v>
      </c>
    </row>
    <row r="12" spans="1:8" x14ac:dyDescent="0.25">
      <c r="A12" s="2"/>
      <c r="D12" s="2" t="str">
        <f>IF(OR(ISBLANK(A12),ISBLANK(B12),ISBLANK(C12)),"",IFERROR(IF(VLOOKUP(B12,$F$2:$H$30,2,FALSE)&lt;&gt;VLOOKUP(C12,$F$2:$H$30,2,FALSE),"Can't convert",ROUND(A12*VLOOKUP(B12,$F$2:$H$30,3,FALSE)/VLOOKUP(C12,$F$2:$H$30,3,FALSE),2)),"Unknown unit"))</f>
        <v/>
      </c>
      <c r="F12" t="s">
        <v>96</v>
      </c>
      <c r="G12" t="s">
        <v>95</v>
      </c>
      <c r="H12" s="2">
        <v>1000</v>
      </c>
    </row>
    <row r="13" spans="1:8" x14ac:dyDescent="0.25">
      <c r="A13" s="2"/>
      <c r="D13" s="2" t="str">
        <f>IF(OR(ISBLANK(A13),ISBLANK(B13),ISBLANK(C13)),"",IFERROR(IF(VLOOKUP(B13,$F$2:$H$30,2,FALSE)&lt;&gt;VLOOKUP(C13,$F$2:$H$30,2,FALSE),"Can't convert",ROUND(A13*VLOOKUP(B13,$F$2:$H$30,3,FALSE)/VLOOKUP(C13,$F$2:$H$30,3,FALSE),2)),"Unknown unit"))</f>
        <v/>
      </c>
      <c r="F13" t="s">
        <v>89</v>
      </c>
      <c r="G13" t="s">
        <v>95</v>
      </c>
      <c r="H13" s="2">
        <v>28.3495</v>
      </c>
    </row>
    <row r="14" spans="1:8" x14ac:dyDescent="0.25">
      <c r="A14" s="2"/>
      <c r="D14" s="2" t="str">
        <f>IF(OR(ISBLANK(A14),ISBLANK(B14),ISBLANK(C14)),"",IFERROR(IF(VLOOKUP(B14,$F$2:$H$30,2,FALSE)&lt;&gt;VLOOKUP(C14,$F$2:$H$30,2,FALSE),"Can't convert",ROUND(A14*VLOOKUP(B14,$F$2:$H$30,3,FALSE)/VLOOKUP(C14,$F$2:$H$30,3,FALSE),2)),"Unknown unit"))</f>
        <v/>
      </c>
      <c r="F14" t="s">
        <v>11</v>
      </c>
      <c r="G14" t="s">
        <v>95</v>
      </c>
      <c r="H14" s="2">
        <v>453.592</v>
      </c>
    </row>
    <row r="15" spans="1:8" x14ac:dyDescent="0.25">
      <c r="A15" s="2"/>
      <c r="D15" s="2" t="str">
        <f>IF(OR(ISBLANK(A15),ISBLANK(B15),ISBLANK(C15)),"",IFERROR(IF(VLOOKUP(B15,$F$2:$H$30,2,FALSE)&lt;&gt;VLOOKUP(C15,$F$2:$H$30,2,FALSE),"Can't convert",ROUND(A15*VLOOKUP(B15,$F$2:$H$30,3,FALSE)/VLOOKUP(C15,$F$2:$H$30,3,FALSE),2)),"Unknown unit"))</f>
        <v/>
      </c>
      <c r="H15" s="2"/>
    </row>
    <row r="16" spans="1:8" x14ac:dyDescent="0.25">
      <c r="A16" s="2"/>
      <c r="D16" s="2" t="str">
        <f>IF(OR(ISBLANK(A16),ISBLANK(B16),ISBLANK(C16)),"",IFERROR(IF(VLOOKUP(B16,$F$2:$H$30,2,FALSE)&lt;&gt;VLOOKUP(C16,$F$2:$H$30,2,FALSE),"Can't convert",ROUND(A16*VLOOKUP(B16,$F$2:$H$30,3,FALSE)/VLOOKUP(C16,$F$2:$H$30,3,FALSE),2)),"Unknown unit"))</f>
        <v/>
      </c>
      <c r="H16" s="2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4A07B"/>
  </sheetPr>
  <dimension ref="A1:B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8" customWidth="1"/>
    <col min="2" max="2" width="12" customWidth="1"/>
  </cols>
  <sheetData>
    <row r="1" spans="1:2" s="1" customFormat="1" x14ac:dyDescent="0.25">
      <c r="A1" s="1" t="s">
        <v>97</v>
      </c>
      <c r="B1" s="1" t="s">
        <v>1</v>
      </c>
    </row>
    <row r="2" spans="1:2" x14ac:dyDescent="0.25">
      <c r="A2" t="s">
        <v>98</v>
      </c>
      <c r="B2" s="2">
        <f>COUNTA('Recipe Index'!A2:A300)</f>
        <v>15</v>
      </c>
    </row>
    <row r="3" spans="1:2" x14ac:dyDescent="0.25">
      <c r="A3" t="s">
        <v>99</v>
      </c>
      <c r="B3" s="2">
        <f>COUNTIFS('Recipe Index'!A2:A300,"&lt;&gt;",'Recipe Index'!H2:H300,TRUE)</f>
        <v>12</v>
      </c>
    </row>
    <row r="4" spans="1:2" x14ac:dyDescent="0.25">
      <c r="A4" t="s">
        <v>100</v>
      </c>
      <c r="B4" s="2">
        <f>B2-B3</f>
        <v>3</v>
      </c>
    </row>
    <row r="5" spans="1:2" x14ac:dyDescent="0.25">
      <c r="A5" t="s">
        <v>101</v>
      </c>
      <c r="B5" s="2">
        <f>COUNTIFS('Recipe Index'!A2:A300,"&lt;&gt;",'Recipe Index'!F2:F300,"&lt;=30")</f>
        <v>6</v>
      </c>
    </row>
    <row r="6" spans="1:2" x14ac:dyDescent="0.25">
      <c r="A6" t="s">
        <v>102</v>
      </c>
      <c r="B6" s="2">
        <f>IFERROR(ROUND(AVERAGE('Recipe Index'!G2:G300),1),"")</f>
        <v>4.5</v>
      </c>
    </row>
    <row r="7" spans="1:2" x14ac:dyDescent="0.25">
      <c r="A7" t="s">
        <v>103</v>
      </c>
      <c r="B7" s="2">
        <f>SUM('Recipe Index'!I2:I300)</f>
        <v>66</v>
      </c>
    </row>
    <row r="8" spans="1:2" x14ac:dyDescent="0.25">
      <c r="A8" t="s">
        <v>104</v>
      </c>
      <c r="B8" s="2"/>
    </row>
    <row r="9" spans="1:2" x14ac:dyDescent="0.25">
      <c r="A9" t="s">
        <v>65</v>
      </c>
      <c r="B9" s="2">
        <f>COUNTIF('Recipe Index'!$B$2:$B$300,A9)</f>
        <v>2</v>
      </c>
    </row>
    <row r="10" spans="1:2" x14ac:dyDescent="0.25">
      <c r="A10" t="s">
        <v>59</v>
      </c>
      <c r="B10" s="2">
        <f>COUNTIF('Recipe Index'!$B$2:$B$300,A10)</f>
        <v>7</v>
      </c>
    </row>
    <row r="11" spans="1:2" x14ac:dyDescent="0.25">
      <c r="A11" t="s">
        <v>14</v>
      </c>
      <c r="B11" s="2">
        <f>COUNTIF('Recipe Index'!$B$2:$B$300,A11)</f>
        <v>1</v>
      </c>
    </row>
    <row r="12" spans="1:2" x14ac:dyDescent="0.25">
      <c r="A12" t="s">
        <v>72</v>
      </c>
      <c r="B12" s="2">
        <f>COUNTIF('Recipe Index'!$B$2:$B$300,A12)</f>
        <v>2</v>
      </c>
    </row>
    <row r="13" spans="1:2" x14ac:dyDescent="0.25">
      <c r="A13" t="s">
        <v>68</v>
      </c>
      <c r="B13" s="2">
        <f>COUNTIF('Recipe Index'!$B$2:$B$300,A13)</f>
        <v>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Recipe Card</vt:lpstr>
      <vt:lpstr>Recipe Index</vt:lpstr>
      <vt:lpstr>Unit Converter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Rows and Cells (rowsandcells.com)</dc:creator>
  <dc:title>Recipe Template</dc:title>
  <dc:subject/>
  <dc:description/>
  <cp:keywords/>
  <cp:category/>
  <cp:lastModifiedBy>Unknown</cp:lastModifiedBy>
  <dcterms:created xsi:type="dcterms:W3CDTF">2026-10-18T23:17:39Z</dcterms:created>
  <dcterms:modified xsi:type="dcterms:W3CDTF">2026-10-18T23:17:39Z</dcterms:modified>
</cp:coreProperties>
</file>