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als" state="visible" r:id="rId4"/>
    <sheet sheetId="2" name="Deposit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<sst xmlns="http://schemas.openxmlformats.org/spreadsheetml/2006/main" count="117" uniqueCount="52">
  <si>
    <t>Goals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</si>
  <si>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</si>
  <si>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Savings goals with a target date and the monthly amount to get there.</t>
  </si>
  <si>
    <t>Free template</t>
  </si>
  <si>
    <t>Goal</t>
  </si>
  <si>
    <t>Target</t>
  </si>
  <si>
    <t>Target date</t>
  </si>
  <si>
    <t>Already saved</t>
  </si>
  <si>
    <t>Deposits</t>
  </si>
  <si>
    <t>Saved</t>
  </si>
  <si>
    <t>Left to save</t>
  </si>
  <si>
    <t>Progress</t>
  </si>
  <si>
    <t>Months left</t>
  </si>
  <si>
    <t>Monthly needed</t>
  </si>
  <si>
    <t>Weekly needed</t>
  </si>
  <si>
    <t>Status</t>
  </si>
  <si>
    <t>Emergency fund</t>
  </si>
  <si>
    <t>Summer trip to Portugal</t>
  </si>
  <si>
    <t>Next car down payment</t>
  </si>
  <si>
    <t>Christmas gifts</t>
  </si>
  <si>
    <t>New laptop</t>
  </si>
  <si>
    <t>Home repairs</t>
  </si>
  <si>
    <t>Dental work</t>
  </si>
  <si>
    <t>Type in the cream cells. Shaded cells are formulas and fill in on their own.</t>
  </si>
  <si>
    <t>Date</t>
  </si>
  <si>
    <t>Amount</t>
  </si>
  <si>
    <t>Note</t>
  </si>
  <si>
    <t>Check</t>
  </si>
  <si>
    <t>Payday transfer</t>
  </si>
  <si>
    <t>Tax refund</t>
  </si>
  <si>
    <t>Bonus</t>
  </si>
  <si>
    <t>Furnace repair</t>
  </si>
  <si>
    <t>Sold old bike</t>
  </si>
  <si>
    <t>Topped up to finish</t>
  </si>
  <si>
    <t>Summary</t>
  </si>
  <si>
    <t>Worked out from your other tabs. Shaded cells are formulas: nothing to type here.</t>
  </si>
  <si>
    <t>Item</t>
  </si>
  <si>
    <t>Value</t>
  </si>
  <si>
    <t>Today (type =TODAY() here)</t>
  </si>
  <si>
    <t>Savings goals</t>
  </si>
  <si>
    <t>Total of all targets</t>
  </si>
  <si>
    <t>Saved so far</t>
  </si>
  <si>
    <t>Overall progress</t>
  </si>
  <si>
    <t>Needed each month to hit every target</t>
  </si>
  <si>
    <t>Needed each week</t>
  </si>
  <si>
    <t>Goals reached</t>
  </si>
  <si>
    <t>Goals past their target date</t>
  </si>
  <si>
    <t>Saved in the last 30 days</t>
  </si>
  <si>
    <t>Average saved per month (last 3 months)</t>
  </si>
  <si>
    <t>Saved this year</t>
  </si>
  <si>
    <t>Taken out this year</t>
  </si>
  <si>
    <t>Deposits not matching a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</si>
</sst>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mmm d, yyyy"/>
    <numFmt numFmtId="166" formatCode="0.0%"/>
    <numFmt numFmtId="167" formatCode="#,##0.##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6" fontId="5" fillId="4" borderId="2" xfId="0" applyNumberFormat="1" applyFont="1" applyFill="1" applyBorder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left" vertical="center" indent="1"/>
    </xf>
    <xf numFmtId="165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M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8" customWidth="1"/>
    <col min="3" max="3" width="12" customWidth="1"/>
    <col min="4" max="5" width="13" customWidth="1"/>
    <col min="6" max="8" width="12" customWidth="1"/>
    <col min="9" max="9" width="10" customWidth="1"/>
    <col min="10" max="10" width="11" customWidth="1"/>
    <col min="11" max="11" width="14" customWidth="1"/>
    <col min="12" max="12" width="13" customWidth="1"/>
    <col min="13" max="13" width="11" customWidth="1"/>
  </cols>
  <sheetData>
    <row r="1" ht="34" customHeight="1" spans="2:13" x14ac:dyDescent="0.25">
      <c r="B1" s="1" t="s">
        <v>0</v>
      </c>
      <c r="K1" s="2" t="s">
        <v>1</v>
      </c>
      <c r="L1" s="2"/>
      <c r="M1" s="2"/>
    </row>
    <row r="2" ht="28" customHeight="1" spans="2:13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4" t="s">
        <v>3</v>
      </c>
      <c r="L2" s="4"/>
      <c r="M2" s="4"/>
    </row>
    <row r="3" ht="4" customHeight="1" spans="2:13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0" customHeight="1" x14ac:dyDescent="0.25"/>
    <row r="5" ht="30" customHeight="1" spans="2:13" x14ac:dyDescent="0.25">
      <c r="B5" s="6" t="s">
        <v>4</v>
      </c>
      <c r="C5" s="7" t="s">
        <v>5</v>
      </c>
      <c r="D5" s="7" t="s">
        <v>6</v>
      </c>
      <c r="E5" s="8" t="s">
        <v>7</v>
      </c>
      <c r="F5" s="7" t="s">
        <v>8</v>
      </c>
      <c r="G5" s="7" t="s">
        <v>9</v>
      </c>
      <c r="H5" s="8" t="s">
        <v>10</v>
      </c>
      <c r="I5" s="7" t="s">
        <v>11</v>
      </c>
      <c r="J5" s="8" t="s">
        <v>12</v>
      </c>
      <c r="K5" s="8" t="s">
        <v>13</v>
      </c>
      <c r="L5" s="8" t="s">
        <v>14</v>
      </c>
      <c r="M5" s="6" t="s">
        <v>15</v>
      </c>
    </row>
    <row r="6" ht="17" customHeight="1" spans="2:13" x14ac:dyDescent="0.25">
      <c r="B6" s="9" t="s">
        <v>16</v>
      </c>
      <c r="C6" s="10">
        <v>10000</v>
      </c>
      <c r="D6" s="11">
        <v>46752</v>
      </c>
      <c r="E6" s="10">
        <v>3500</v>
      </c>
      <c r="F6" s="12">
        <f>IF(ISBLANK(B6),"",SUMIFS(Deposits!$D$6:$D$105,Deposits!$C$6:$C$105,B6))</f>
        <v>3500</v>
      </c>
      <c r="G6" s="12">
        <f>IF(ISBLANK(B6),"",IF(ISNUMBER(E6),E6,0)+F6)</f>
        <v>7000</v>
      </c>
      <c r="H6" s="12">
        <f>IF(OR(ISBLANK(B6),NOT(ISNUMBER(C6))),"",MAX(0,C6-G6))</f>
        <v>3000</v>
      </c>
      <c r="I6" s="13">
        <f>IF(OR(ISBLANK(B6),NOT(ISNUMBER(C6))),"",IF(C6&lt;=0,"",MIN(1,G6/C6)))</f>
        <v>0.7</v>
      </c>
      <c r="J6" s="14">
        <f>IF(OR(ISBLANK(B6),NOT(ISNUMBER(D6))),"",IF(D6&lt;=Summary!$C$6,0,MAX(1,ROUND((D6-Summary!$C$6)/30.4375,0))))</f>
        <v>14</v>
      </c>
      <c r="K6" s="12">
        <f>IF(OR(ISBLANK(B6),NOT(ISNUMBER(H6)),NOT(ISNUMBER(J6))),"",IF(H6=0,0,IF(J6=0,H6,H6/J6)))</f>
        <v>214.28571428571428</v>
      </c>
      <c r="L6" s="12">
        <f>IF(NOT(ISNUMBER(K6)),"",K6*12/52)</f>
        <v>49.45054945054945</v>
      </c>
      <c r="M6" s="15" t="str">
        <f>IF(ISBLANK(B6),"",IF(AND(ISNUMBER(C6),G6&gt;=C6),"Reached",IF(AND(ISNUMBER(D6),D6&lt;Summary!$C$6),"Past date","Saving")))</f>
        <v>Saving</v>
      </c>
    </row>
    <row r="7" ht="17" customHeight="1" spans="2:13" x14ac:dyDescent="0.25">
      <c r="B7" s="9" t="s">
        <v>17</v>
      </c>
      <c r="C7" s="10">
        <v>4200</v>
      </c>
      <c r="D7" s="11">
        <v>46568</v>
      </c>
      <c r="E7" s="10">
        <v>0</v>
      </c>
      <c r="F7" s="12">
        <f>IF(ISBLANK(B7),"",SUMIFS(Deposits!$D$6:$D$105,Deposits!$C$6:$C$105,B7))</f>
        <v>2120</v>
      </c>
      <c r="G7" s="12">
        <f>IF(ISBLANK(B7),"",IF(ISNUMBER(E7),E7,0)+F7)</f>
        <v>2120</v>
      </c>
      <c r="H7" s="12">
        <f>IF(OR(ISBLANK(B7),NOT(ISNUMBER(C7))),"",MAX(0,C7-G7))</f>
        <v>2080</v>
      </c>
      <c r="I7" s="13">
        <f>IF(OR(ISBLANK(B7),NOT(ISNUMBER(C7))),"",IF(C7&lt;=0,"",MIN(1,G7/C7)))</f>
        <v>0.5047619047619047</v>
      </c>
      <c r="J7" s="14">
        <f>IF(OR(ISBLANK(B7),NOT(ISNUMBER(D7))),"",IF(D7&lt;=Summary!$C$6,0,MAX(1,ROUND((D7-Summary!$C$6)/30.4375,0))))</f>
        <v>8</v>
      </c>
      <c r="K7" s="12">
        <f>IF(OR(ISBLANK(B7),NOT(ISNUMBER(H7)),NOT(ISNUMBER(J7))),"",IF(H7=0,0,IF(J7=0,H7,H7/J7)))</f>
        <v>260</v>
      </c>
      <c r="L7" s="12">
        <f>IF(NOT(ISNUMBER(K7)),"",K7*12/52)</f>
        <v>60</v>
      </c>
      <c r="M7" s="15" t="str">
        <f>IF(ISBLANK(B7),"",IF(AND(ISNUMBER(C7),G7&gt;=C7),"Reached",IF(AND(ISNUMBER(D7),D7&lt;Summary!$C$6),"Past date","Saving")))</f>
        <v>Saving</v>
      </c>
    </row>
    <row r="8" ht="17" customHeight="1" spans="2:13" x14ac:dyDescent="0.25">
      <c r="B8" s="9" t="s">
        <v>18</v>
      </c>
      <c r="C8" s="10">
        <v>6000</v>
      </c>
      <c r="D8" s="11">
        <v>46843</v>
      </c>
      <c r="E8" s="10">
        <v>1200</v>
      </c>
      <c r="F8" s="12">
        <f>IF(ISBLANK(B8),"",SUMIFS(Deposits!$D$6:$D$105,Deposits!$C$6:$C$105,B8))</f>
        <v>2000</v>
      </c>
      <c r="G8" s="12">
        <f>IF(ISBLANK(B8),"",IF(ISNUMBER(E8),E8,0)+F8)</f>
        <v>3200</v>
      </c>
      <c r="H8" s="12">
        <f>IF(OR(ISBLANK(B8),NOT(ISNUMBER(C8))),"",MAX(0,C8-G8))</f>
        <v>2800</v>
      </c>
      <c r="I8" s="13">
        <f>IF(OR(ISBLANK(B8),NOT(ISNUMBER(C8))),"",IF(C8&lt;=0,"",MIN(1,G8/C8)))</f>
        <v>0.5333333333333333</v>
      </c>
      <c r="J8" s="14">
        <f>IF(OR(ISBLANK(B8),NOT(ISNUMBER(D8))),"",IF(D8&lt;=Summary!$C$6,0,MAX(1,ROUND((D8-Summary!$C$6)/30.4375,0))))</f>
        <v>17</v>
      </c>
      <c r="K8" s="12">
        <f>IF(OR(ISBLANK(B8),NOT(ISNUMBER(H8)),NOT(ISNUMBER(J8))),"",IF(H8=0,0,IF(J8=0,H8,H8/J8)))</f>
        <v>164.7058823529412</v>
      </c>
      <c r="L8" s="12">
        <f>IF(NOT(ISNUMBER(K8)),"",K8*12/52)</f>
        <v>38.009049773755656</v>
      </c>
      <c r="M8" s="15" t="str">
        <f>IF(ISBLANK(B8),"",IF(AND(ISNUMBER(C8),G8&gt;=C8),"Reached",IF(AND(ISNUMBER(D8),D8&lt;Summary!$C$6),"Past date","Saving")))</f>
        <v>Saving</v>
      </c>
    </row>
    <row r="9" ht="17" customHeight="1" spans="2:13" x14ac:dyDescent="0.25">
      <c r="B9" s="9" t="s">
        <v>19</v>
      </c>
      <c r="C9" s="10">
        <v>900</v>
      </c>
      <c r="D9" s="11">
        <v>46371</v>
      </c>
      <c r="E9" s="10">
        <v>0</v>
      </c>
      <c r="F9" s="12">
        <f>IF(ISBLANK(B9),"",SUMIFS(Deposits!$D$6:$D$105,Deposits!$C$6:$C$105,B9))</f>
        <v>750</v>
      </c>
      <c r="G9" s="12">
        <f>IF(ISBLANK(B9),"",IF(ISNUMBER(E9),E9,0)+F9)</f>
        <v>750</v>
      </c>
      <c r="H9" s="12">
        <f>IF(OR(ISBLANK(B9),NOT(ISNUMBER(C9))),"",MAX(0,C9-G9))</f>
        <v>150</v>
      </c>
      <c r="I9" s="13">
        <f>IF(OR(ISBLANK(B9),NOT(ISNUMBER(C9))),"",IF(C9&lt;=0,"",MIN(1,G9/C9)))</f>
        <v>0.8333333333333334</v>
      </c>
      <c r="J9" s="14">
        <f>IF(OR(ISBLANK(B9),NOT(ISNUMBER(D9))),"",IF(D9&lt;=Summary!$C$6,0,MAX(1,ROUND((D9-Summary!$C$6)/30.4375,0))))</f>
        <v>2</v>
      </c>
      <c r="K9" s="12">
        <f>IF(OR(ISBLANK(B9),NOT(ISNUMBER(H9)),NOT(ISNUMBER(J9))),"",IF(H9=0,0,IF(J9=0,H9,H9/J9)))</f>
        <v>75</v>
      </c>
      <c r="L9" s="12">
        <f>IF(NOT(ISNUMBER(K9)),"",K9*12/52)</f>
        <v>17.307692307692307</v>
      </c>
      <c r="M9" s="15" t="str">
        <f>IF(ISBLANK(B9),"",IF(AND(ISNUMBER(C9),G9&gt;=C9),"Reached",IF(AND(ISNUMBER(D9),D9&lt;Summary!$C$6),"Past date","Saving")))</f>
        <v>Saving</v>
      </c>
    </row>
    <row r="10" ht="17" customHeight="1" spans="2:13" x14ac:dyDescent="0.25">
      <c r="B10" s="9" t="s">
        <v>20</v>
      </c>
      <c r="C10" s="10">
        <v>1500</v>
      </c>
      <c r="D10" s="11">
        <v>46295</v>
      </c>
      <c r="E10" s="10">
        <v>400</v>
      </c>
      <c r="F10" s="12">
        <f>IF(ISBLANK(B10),"",SUMIFS(Deposits!$D$6:$D$105,Deposits!$C$6:$C$105,B10))</f>
        <v>1100</v>
      </c>
      <c r="G10" s="12">
        <f>IF(ISBLANK(B10),"",IF(ISNUMBER(E10),E10,0)+F10)</f>
        <v>1500</v>
      </c>
      <c r="H10" s="12">
        <f>IF(OR(ISBLANK(B10),NOT(ISNUMBER(C10))),"",MAX(0,C10-G10))</f>
        <v>0</v>
      </c>
      <c r="I10" s="13">
        <f>IF(OR(ISBLANK(B10),NOT(ISNUMBER(C10))),"",IF(C10&lt;=0,"",MIN(1,G10/C10)))</f>
        <v>1</v>
      </c>
      <c r="J10" s="14">
        <f>IF(OR(ISBLANK(B10),NOT(ISNUMBER(D10))),"",IF(D10&lt;=Summary!$C$6,0,MAX(1,ROUND((D10-Summary!$C$6)/30.4375,0))))</f>
        <v>0</v>
      </c>
      <c r="K10" s="12">
        <f>IF(OR(ISBLANK(B10),NOT(ISNUMBER(H10)),NOT(ISNUMBER(J10))),"",IF(H10=0,0,IF(J10=0,H10,H10/J10)))</f>
        <v>0</v>
      </c>
      <c r="L10" s="12">
        <f>IF(NOT(ISNUMBER(K10)),"",K10*12/52)</f>
        <v>0</v>
      </c>
      <c r="M10" s="15" t="str">
        <f>IF(ISBLANK(B10),"",IF(AND(ISNUMBER(C10),G10&gt;=C10),"Reached",IF(AND(ISNUMBER(D10),D10&lt;Summary!$C$6),"Past date","Saving")))</f>
        <v>Reached</v>
      </c>
    </row>
    <row r="11" ht="17" customHeight="1" spans="2:13" x14ac:dyDescent="0.25">
      <c r="B11" s="9" t="s">
        <v>21</v>
      </c>
      <c r="C11" s="10">
        <v>3000</v>
      </c>
      <c r="D11" s="11">
        <v>46507</v>
      </c>
      <c r="E11" s="10">
        <v>500</v>
      </c>
      <c r="F11" s="12">
        <f>IF(ISBLANK(B11),"",SUMIFS(Deposits!$D$6:$D$105,Deposits!$C$6:$C$105,B11))</f>
        <v>1000</v>
      </c>
      <c r="G11" s="12">
        <f>IF(ISBLANK(B11),"",IF(ISNUMBER(E11),E11,0)+F11)</f>
        <v>1500</v>
      </c>
      <c r="H11" s="12">
        <f>IF(OR(ISBLANK(B11),NOT(ISNUMBER(C11))),"",MAX(0,C11-G11))</f>
        <v>1500</v>
      </c>
      <c r="I11" s="13">
        <f>IF(OR(ISBLANK(B11),NOT(ISNUMBER(C11))),"",IF(C11&lt;=0,"",MIN(1,G11/C11)))</f>
        <v>0.5</v>
      </c>
      <c r="J11" s="14">
        <f>IF(OR(ISBLANK(B11),NOT(ISNUMBER(D11))),"",IF(D11&lt;=Summary!$C$6,0,MAX(1,ROUND((D11-Summary!$C$6)/30.4375,0))))</f>
        <v>6</v>
      </c>
      <c r="K11" s="12">
        <f>IF(OR(ISBLANK(B11),NOT(ISNUMBER(H11)),NOT(ISNUMBER(J11))),"",IF(H11=0,0,IF(J11=0,H11,H11/J11)))</f>
        <v>250</v>
      </c>
      <c r="L11" s="12">
        <f>IF(NOT(ISNUMBER(K11)),"",K11*12/52)</f>
        <v>57.69230769230769</v>
      </c>
      <c r="M11" s="15" t="str">
        <f>IF(ISBLANK(B11),"",IF(AND(ISNUMBER(C11),G11&gt;=C11),"Reached",IF(AND(ISNUMBER(D11),D11&lt;Summary!$C$6),"Past date","Saving")))</f>
        <v>Saving</v>
      </c>
    </row>
    <row r="12" ht="17" customHeight="1" spans="2:13" x14ac:dyDescent="0.25">
      <c r="B12" s="9" t="s">
        <v>22</v>
      </c>
      <c r="C12" s="10">
        <v>1200</v>
      </c>
      <c r="D12" s="11">
        <v>46295</v>
      </c>
      <c r="E12" s="10">
        <v>300</v>
      </c>
      <c r="F12" s="12">
        <f>IF(ISBLANK(B12),"",SUMIFS(Deposits!$D$6:$D$105,Deposits!$C$6:$C$105,B12))</f>
        <v>450</v>
      </c>
      <c r="G12" s="12">
        <f>IF(ISBLANK(B12),"",IF(ISNUMBER(E12),E12,0)+F12)</f>
        <v>750</v>
      </c>
      <c r="H12" s="12">
        <f>IF(OR(ISBLANK(B12),NOT(ISNUMBER(C12))),"",MAX(0,C12-G12))</f>
        <v>450</v>
      </c>
      <c r="I12" s="13">
        <f>IF(OR(ISBLANK(B12),NOT(ISNUMBER(C12))),"",IF(C12&lt;=0,"",MIN(1,G12/C12)))</f>
        <v>0.625</v>
      </c>
      <c r="J12" s="14">
        <f>IF(OR(ISBLANK(B12),NOT(ISNUMBER(D12))),"",IF(D12&lt;=Summary!$C$6,0,MAX(1,ROUND((D12-Summary!$C$6)/30.4375,0))))</f>
        <v>0</v>
      </c>
      <c r="K12" s="12">
        <f>IF(OR(ISBLANK(B12),NOT(ISNUMBER(H12)),NOT(ISNUMBER(J12))),"",IF(H12=0,0,IF(J12=0,H12,H12/J12)))</f>
        <v>450</v>
      </c>
      <c r="L12" s="12">
        <f>IF(NOT(ISNUMBER(K12)),"",K12*12/52)</f>
        <v>103.84615384615384</v>
      </c>
      <c r="M12" s="15" t="str">
        <f>IF(ISBLANK(B12),"",IF(AND(ISNUMBER(C12),G12&gt;=C12),"Reached",IF(AND(ISNUMBER(D12),D12&lt;Summary!$C$6),"Past date","Saving")))</f>
        <v>Past date</v>
      </c>
    </row>
    <row r="13" ht="17" customHeight="1" spans="2:13" x14ac:dyDescent="0.25">
      <c r="B13" s="9"/>
      <c r="C13" s="10"/>
      <c r="D13" s="11"/>
      <c r="E13" s="10"/>
      <c r="F13" s="12" t="str">
        <f>IF(ISBLANK(B13),"",SUMIFS(Deposits!$D$6:$D$105,Deposits!$C$6:$C$105,B13))</f>
        <v/>
      </c>
      <c r="G13" s="12" t="str">
        <f>IF(ISBLANK(B13),"",IF(ISNUMBER(E13),E13,0)+F13)</f>
        <v/>
      </c>
      <c r="H13" s="12" t="str">
        <f>IF(OR(ISBLANK(B13),NOT(ISNUMBER(C13))),"",MAX(0,C13-G13))</f>
        <v/>
      </c>
      <c r="I13" s="13" t="str">
        <f>IF(OR(ISBLANK(B13),NOT(ISNUMBER(C13))),"",IF(C13&lt;=0,"",MIN(1,G13/C13)))</f>
        <v/>
      </c>
      <c r="J13" s="14" t="str">
        <f>IF(OR(ISBLANK(B13),NOT(ISNUMBER(D13))),"",IF(D13&lt;=Summary!$C$6,0,MAX(1,ROUND((D13-Summary!$C$6)/30.4375,0))))</f>
        <v/>
      </c>
      <c r="K13" s="12" t="str">
        <f>IF(OR(ISBLANK(B13),NOT(ISNUMBER(H13)),NOT(ISNUMBER(J13))),"",IF(H13=0,0,IF(J13=0,H13,H13/J13)))</f>
        <v/>
      </c>
      <c r="L13" s="12" t="str">
        <f>IF(NOT(ISNUMBER(K13)),"",K13*12/52)</f>
        <v/>
      </c>
      <c r="M13" s="15" t="str">
        <f>IF(ISBLANK(B13),"",IF(AND(ISNUMBER(C13),G13&gt;=C13),"Reached",IF(AND(ISNUMBER(D13),D13&lt;Summary!$C$6),"Past date","Saving")))</f>
        <v/>
      </c>
    </row>
    <row r="14" ht="17" customHeight="1" spans="2:13" x14ac:dyDescent="0.25">
      <c r="B14" s="9"/>
      <c r="C14" s="10"/>
      <c r="D14" s="11"/>
      <c r="E14" s="10"/>
      <c r="F14" s="12" t="str">
        <f>IF(ISBLANK(B14),"",SUMIFS(Deposits!$D$6:$D$105,Deposits!$C$6:$C$105,B14))</f>
        <v/>
      </c>
      <c r="G14" s="12" t="str">
        <f>IF(ISBLANK(B14),"",IF(ISNUMBER(E14),E14,0)+F14)</f>
        <v/>
      </c>
      <c r="H14" s="12" t="str">
        <f>IF(OR(ISBLANK(B14),NOT(ISNUMBER(C14))),"",MAX(0,C14-G14))</f>
        <v/>
      </c>
      <c r="I14" s="13" t="str">
        <f>IF(OR(ISBLANK(B14),NOT(ISNUMBER(C14))),"",IF(C14&lt;=0,"",MIN(1,G14/C14)))</f>
        <v/>
      </c>
      <c r="J14" s="14" t="str">
        <f>IF(OR(ISBLANK(B14),NOT(ISNUMBER(D14))),"",IF(D14&lt;=Summary!$C$6,0,MAX(1,ROUND((D14-Summary!$C$6)/30.4375,0))))</f>
        <v/>
      </c>
      <c r="K14" s="12" t="str">
        <f>IF(OR(ISBLANK(B14),NOT(ISNUMBER(H14)),NOT(ISNUMBER(J14))),"",IF(H14=0,0,IF(J14=0,H14,H14/J14)))</f>
        <v/>
      </c>
      <c r="L14" s="12" t="str">
        <f>IF(NOT(ISNUMBER(K14)),"",K14*12/52)</f>
        <v/>
      </c>
      <c r="M14" s="15" t="str">
        <f>IF(ISBLANK(B14),"",IF(AND(ISNUMBER(C14),G14&gt;=C14),"Reached",IF(AND(ISNUMBER(D14),D14&lt;Summary!$C$6),"Past date","Saving")))</f>
        <v/>
      </c>
    </row>
    <row r="15" ht="17" customHeight="1" spans="2:13" x14ac:dyDescent="0.25">
      <c r="B15" s="9"/>
      <c r="C15" s="10"/>
      <c r="D15" s="11"/>
      <c r="E15" s="10"/>
      <c r="F15" s="12" t="str">
        <f>IF(ISBLANK(B15),"",SUMIFS(Deposits!$D$6:$D$105,Deposits!$C$6:$C$105,B15))</f>
        <v/>
      </c>
      <c r="G15" s="12" t="str">
        <f>IF(ISBLANK(B15),"",IF(ISNUMBER(E15),E15,0)+F15)</f>
        <v/>
      </c>
      <c r="H15" s="12" t="str">
        <f>IF(OR(ISBLANK(B15),NOT(ISNUMBER(C15))),"",MAX(0,C15-G15))</f>
        <v/>
      </c>
      <c r="I15" s="13" t="str">
        <f>IF(OR(ISBLANK(B15),NOT(ISNUMBER(C15))),"",IF(C15&lt;=0,"",MIN(1,G15/C15)))</f>
        <v/>
      </c>
      <c r="J15" s="14" t="str">
        <f>IF(OR(ISBLANK(B15),NOT(ISNUMBER(D15))),"",IF(D15&lt;=Summary!$C$6,0,MAX(1,ROUND((D15-Summary!$C$6)/30.4375,0))))</f>
        <v/>
      </c>
      <c r="K15" s="12" t="str">
        <f>IF(OR(ISBLANK(B15),NOT(ISNUMBER(H15)),NOT(ISNUMBER(J15))),"",IF(H15=0,0,IF(J15=0,H15,H15/J15)))</f>
        <v/>
      </c>
      <c r="L15" s="12" t="str">
        <f>IF(NOT(ISNUMBER(K15)),"",K15*12/52)</f>
        <v/>
      </c>
      <c r="M15" s="15" t="str">
        <f>IF(ISBLANK(B15),"",IF(AND(ISNUMBER(C15),G15&gt;=C15),"Reached",IF(AND(ISNUMBER(D15),D15&lt;Summary!$C$6),"Past date","Saving")))</f>
        <v/>
      </c>
    </row>
    <row r="16" ht="17" customHeight="1" spans="2:13" x14ac:dyDescent="0.25">
      <c r="B16" s="9"/>
      <c r="C16" s="10"/>
      <c r="D16" s="11"/>
      <c r="E16" s="10"/>
      <c r="F16" s="12" t="str">
        <f>IF(ISBLANK(B16),"",SUMIFS(Deposits!$D$6:$D$105,Deposits!$C$6:$C$105,B16))</f>
        <v/>
      </c>
      <c r="G16" s="12" t="str">
        <f>IF(ISBLANK(B16),"",IF(ISNUMBER(E16),E16,0)+F16)</f>
        <v/>
      </c>
      <c r="H16" s="12" t="str">
        <f>IF(OR(ISBLANK(B16),NOT(ISNUMBER(C16))),"",MAX(0,C16-G16))</f>
        <v/>
      </c>
      <c r="I16" s="13" t="str">
        <f>IF(OR(ISBLANK(B16),NOT(ISNUMBER(C16))),"",IF(C16&lt;=0,"",MIN(1,G16/C16)))</f>
        <v/>
      </c>
      <c r="J16" s="14" t="str">
        <f>IF(OR(ISBLANK(B16),NOT(ISNUMBER(D16))),"",IF(D16&lt;=Summary!$C$6,0,MAX(1,ROUND((D16-Summary!$C$6)/30.4375,0))))</f>
        <v/>
      </c>
      <c r="K16" s="12" t="str">
        <f>IF(OR(ISBLANK(B16),NOT(ISNUMBER(H16)),NOT(ISNUMBER(J16))),"",IF(H16=0,0,IF(J16=0,H16,H16/J16)))</f>
        <v/>
      </c>
      <c r="L16" s="12" t="str">
        <f>IF(NOT(ISNUMBER(K16)),"",K16*12/52)</f>
        <v/>
      </c>
      <c r="M16" s="15" t="str">
        <f>IF(ISBLANK(B16),"",IF(AND(ISNUMBER(C16),G16&gt;=C16),"Reached",IF(AND(ISNUMBER(D16),D16&lt;Summary!$C$6),"Past date","Saving")))</f>
        <v/>
      </c>
    </row>
    <row r="17" ht="17" customHeight="1" spans="2:13" x14ac:dyDescent="0.25">
      <c r="B17" s="9"/>
      <c r="C17" s="10"/>
      <c r="D17" s="11"/>
      <c r="E17" s="10"/>
      <c r="F17" s="12" t="str">
        <f>IF(ISBLANK(B17),"",SUMIFS(Deposits!$D$6:$D$105,Deposits!$C$6:$C$105,B17))</f>
        <v/>
      </c>
      <c r="G17" s="12" t="str">
        <f>IF(ISBLANK(B17),"",IF(ISNUMBER(E17),E17,0)+F17)</f>
        <v/>
      </c>
      <c r="H17" s="12" t="str">
        <f>IF(OR(ISBLANK(B17),NOT(ISNUMBER(C17))),"",MAX(0,C17-G17))</f>
        <v/>
      </c>
      <c r="I17" s="13" t="str">
        <f>IF(OR(ISBLANK(B17),NOT(ISNUMBER(C17))),"",IF(C17&lt;=0,"",MIN(1,G17/C17)))</f>
        <v/>
      </c>
      <c r="J17" s="14" t="str">
        <f>IF(OR(ISBLANK(B17),NOT(ISNUMBER(D17))),"",IF(D17&lt;=Summary!$C$6,0,MAX(1,ROUND((D17-Summary!$C$6)/30.4375,0))))</f>
        <v/>
      </c>
      <c r="K17" s="12" t="str">
        <f>IF(OR(ISBLANK(B17),NOT(ISNUMBER(H17)),NOT(ISNUMBER(J17))),"",IF(H17=0,0,IF(J17=0,H17,H17/J17)))</f>
        <v/>
      </c>
      <c r="L17" s="12" t="str">
        <f>IF(NOT(ISNUMBER(K17)),"",K17*12/52)</f>
        <v/>
      </c>
      <c r="M17" s="15" t="str">
        <f>IF(ISBLANK(B17),"",IF(AND(ISNUMBER(C17),G17&gt;=C17),"Reached",IF(AND(ISNUMBER(D17),D17&lt;Summary!$C$6),"Past date","Saving")))</f>
        <v/>
      </c>
    </row>
    <row r="18" ht="17" customHeight="1" spans="2:13" x14ac:dyDescent="0.25">
      <c r="B18" s="9"/>
      <c r="C18" s="10"/>
      <c r="D18" s="11"/>
      <c r="E18" s="10"/>
      <c r="F18" s="10"/>
      <c r="G18" s="10"/>
      <c r="H18" s="10"/>
      <c r="I18" s="16"/>
      <c r="J18" s="17"/>
      <c r="K18" s="10"/>
      <c r="L18" s="10"/>
      <c r="M18" s="9"/>
    </row>
    <row r="19" ht="17" customHeight="1" spans="2:13" x14ac:dyDescent="0.25">
      <c r="B19" s="9"/>
      <c r="C19" s="10"/>
      <c r="D19" s="11"/>
      <c r="E19" s="10"/>
      <c r="F19" s="10"/>
      <c r="G19" s="10"/>
      <c r="H19" s="10"/>
      <c r="I19" s="16"/>
      <c r="J19" s="17"/>
      <c r="K19" s="10"/>
      <c r="L19" s="10"/>
      <c r="M19" s="9"/>
    </row>
    <row r="20" ht="17" customHeight="1" spans="2:13" x14ac:dyDescent="0.25">
      <c r="B20" s="9"/>
      <c r="C20" s="10"/>
      <c r="D20" s="11"/>
      <c r="E20" s="10"/>
      <c r="F20" s="10"/>
      <c r="G20" s="10"/>
      <c r="H20" s="10"/>
      <c r="I20" s="16"/>
      <c r="J20" s="17"/>
      <c r="K20" s="10"/>
      <c r="L20" s="10"/>
      <c r="M20" s="9"/>
    </row>
    <row r="21" ht="17" customHeight="1" spans="2:13" x14ac:dyDescent="0.25">
      <c r="B21" s="9"/>
      <c r="C21" s="10"/>
      <c r="D21" s="11"/>
      <c r="E21" s="10"/>
      <c r="F21" s="10"/>
      <c r="G21" s="10"/>
      <c r="H21" s="10"/>
      <c r="I21" s="16"/>
      <c r="J21" s="17"/>
      <c r="K21" s="10"/>
      <c r="L21" s="10"/>
      <c r="M21" s="9"/>
    </row>
    <row r="22" ht="17" customHeight="1" spans="2:13" x14ac:dyDescent="0.25">
      <c r="B22" s="9"/>
      <c r="C22" s="10"/>
      <c r="D22" s="11"/>
      <c r="E22" s="10"/>
      <c r="F22" s="10"/>
      <c r="G22" s="10"/>
      <c r="H22" s="10"/>
      <c r="I22" s="16"/>
      <c r="J22" s="17"/>
      <c r="K22" s="10"/>
      <c r="L22" s="10"/>
      <c r="M22" s="9"/>
    </row>
    <row r="23" ht="17" customHeight="1" spans="2:13" x14ac:dyDescent="0.25">
      <c r="B23" s="9"/>
      <c r="C23" s="10"/>
      <c r="D23" s="11"/>
      <c r="E23" s="10"/>
      <c r="F23" s="10"/>
      <c r="G23" s="10"/>
      <c r="H23" s="10"/>
      <c r="I23" s="16"/>
      <c r="J23" s="17"/>
      <c r="K23" s="10"/>
      <c r="L23" s="10"/>
      <c r="M23" s="9"/>
    </row>
    <row r="24" ht="17" customHeight="1" spans="2:13" x14ac:dyDescent="0.25">
      <c r="B24" s="9"/>
      <c r="C24" s="10"/>
      <c r="D24" s="11"/>
      <c r="E24" s="10"/>
      <c r="F24" s="10"/>
      <c r="G24" s="10"/>
      <c r="H24" s="10"/>
      <c r="I24" s="16"/>
      <c r="J24" s="17"/>
      <c r="K24" s="10"/>
      <c r="L24" s="10"/>
      <c r="M24" s="9"/>
    </row>
    <row r="25" ht="17" customHeight="1" spans="2:13" x14ac:dyDescent="0.25">
      <c r="B25" s="9"/>
      <c r="C25" s="10"/>
      <c r="D25" s="11"/>
      <c r="E25" s="10"/>
      <c r="F25" s="10"/>
      <c r="G25" s="10"/>
      <c r="H25" s="10"/>
      <c r="I25" s="16"/>
      <c r="J25" s="17"/>
      <c r="K25" s="10"/>
      <c r="L25" s="10"/>
      <c r="M25" s="9"/>
    </row>
    <row r="26" ht="17" customHeight="1" spans="2:13" x14ac:dyDescent="0.25">
      <c r="B26" s="9"/>
      <c r="C26" s="10"/>
      <c r="D26" s="11"/>
      <c r="E26" s="10"/>
      <c r="F26" s="10"/>
      <c r="G26" s="10"/>
      <c r="H26" s="10"/>
      <c r="I26" s="16"/>
      <c r="J26" s="17"/>
      <c r="K26" s="10"/>
      <c r="L26" s="10"/>
      <c r="M26" s="9"/>
    </row>
    <row r="27" ht="17" customHeight="1" spans="2:13" x14ac:dyDescent="0.25">
      <c r="B27" s="9"/>
      <c r="C27" s="10"/>
      <c r="D27" s="11"/>
      <c r="E27" s="10"/>
      <c r="F27" s="10"/>
      <c r="G27" s="10"/>
      <c r="H27" s="10"/>
      <c r="I27" s="16"/>
      <c r="J27" s="17"/>
      <c r="K27" s="10"/>
      <c r="L27" s="10"/>
      <c r="M27" s="9"/>
    </row>
    <row r="28" ht="17" customHeight="1" spans="2:13" x14ac:dyDescent="0.25">
      <c r="B28" s="9"/>
      <c r="C28" s="10"/>
      <c r="D28" s="11"/>
      <c r="E28" s="10"/>
      <c r="F28" s="10"/>
      <c r="G28" s="10"/>
      <c r="H28" s="10"/>
      <c r="I28" s="16"/>
      <c r="J28" s="17"/>
      <c r="K28" s="10"/>
      <c r="L28" s="10"/>
      <c r="M28" s="9"/>
    </row>
    <row r="29" ht="17" customHeight="1" spans="2:13" x14ac:dyDescent="0.25">
      <c r="B29" s="9"/>
      <c r="C29" s="10"/>
      <c r="D29" s="11"/>
      <c r="E29" s="10"/>
      <c r="F29" s="10"/>
      <c r="G29" s="10"/>
      <c r="H29" s="10"/>
      <c r="I29" s="16"/>
      <c r="J29" s="17"/>
      <c r="K29" s="10"/>
      <c r="L29" s="10"/>
      <c r="M29" s="9"/>
    </row>
    <row r="30" ht="17" customHeight="1" spans="2:13" x14ac:dyDescent="0.25">
      <c r="B30" s="9"/>
      <c r="C30" s="10"/>
      <c r="D30" s="11"/>
      <c r="E30" s="10"/>
      <c r="F30" s="10"/>
      <c r="G30" s="10"/>
      <c r="H30" s="10"/>
      <c r="I30" s="16"/>
      <c r="J30" s="17"/>
      <c r="K30" s="10"/>
      <c r="L30" s="10"/>
      <c r="M30" s="9"/>
    </row>
  </sheetData>
  <mergeCells count="3">
    <mergeCell ref="K1:M1"/>
    <mergeCell ref="B2:J2"/>
    <mergeCell ref="K2:M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11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3" customWidth="1"/>
    <col min="3" max="3" width="28" customWidth="1"/>
    <col min="4" max="4" width="12" customWidth="1"/>
    <col min="5" max="5" width="30" customWidth="1"/>
    <col min="6" max="6" width="11" customWidth="1"/>
  </cols>
  <sheetData>
    <row r="1" ht="34" customHeight="1" spans="2:6" x14ac:dyDescent="0.25">
      <c r="B1" s="1" t="s">
        <v>8</v>
      </c>
      <c r="D1" s="2" t="s">
        <v>1</v>
      </c>
      <c r="E1" s="2"/>
      <c r="F1" s="2"/>
    </row>
    <row r="2" ht="28" customHeight="1" spans="2:6" x14ac:dyDescent="0.25">
      <c r="B2" s="3" t="s">
        <v>23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6" x14ac:dyDescent="0.25">
      <c r="B5" s="6" t="s">
        <v>24</v>
      </c>
      <c r="C5" s="6" t="s">
        <v>4</v>
      </c>
      <c r="D5" s="7" t="s">
        <v>25</v>
      </c>
      <c r="E5" s="6" t="s">
        <v>26</v>
      </c>
      <c r="F5" s="6" t="s">
        <v>27</v>
      </c>
    </row>
    <row r="6" ht="17" customHeight="1" spans="2:6" x14ac:dyDescent="0.25">
      <c r="B6" s="18">
        <v>46023</v>
      </c>
      <c r="C6" s="9" t="s">
        <v>16</v>
      </c>
      <c r="D6" s="10">
        <v>300</v>
      </c>
      <c r="E6" s="9" t="s">
        <v>28</v>
      </c>
      <c r="F6" s="15" t="str">
        <f>IF(ISBLANK(C6),"",IF(COUNTIFS(Goals!$B$6:$B$17,C6)=0,"Not a goal","OK"))</f>
        <v>OK</v>
      </c>
    </row>
    <row r="7" ht="17" customHeight="1" spans="2:6" x14ac:dyDescent="0.25">
      <c r="B7" s="18">
        <v>46023</v>
      </c>
      <c r="C7" s="9" t="s">
        <v>18</v>
      </c>
      <c r="D7" s="10">
        <v>200</v>
      </c>
      <c r="E7" s="9"/>
      <c r="F7" s="15" t="str">
        <f>IF(ISBLANK(C7),"",IF(COUNTIFS(Goals!$B$6:$B$17,C7)=0,"Not a goal","OK"))</f>
        <v>OK</v>
      </c>
    </row>
    <row r="8" ht="17" customHeight="1" spans="2:6" x14ac:dyDescent="0.25">
      <c r="B8" s="18">
        <v>46037</v>
      </c>
      <c r="C8" s="9" t="s">
        <v>19</v>
      </c>
      <c r="D8" s="10">
        <v>75</v>
      </c>
      <c r="E8" s="9"/>
      <c r="F8" s="15" t="str">
        <f>IF(ISBLANK(C8),"",IF(COUNTIFS(Goals!$B$6:$B$17,C8)=0,"Not a goal","OK"))</f>
        <v>OK</v>
      </c>
    </row>
    <row r="9" ht="17" customHeight="1" spans="2:6" x14ac:dyDescent="0.25">
      <c r="B9" s="18">
        <v>46042</v>
      </c>
      <c r="C9" s="9" t="s">
        <v>20</v>
      </c>
      <c r="D9" s="10">
        <v>100</v>
      </c>
      <c r="E9" s="9"/>
      <c r="F9" s="15" t="str">
        <f>IF(ISBLANK(C9),"",IF(COUNTIFS(Goals!$B$6:$B$17,C9)=0,"Not a goal","OK"))</f>
        <v>OK</v>
      </c>
    </row>
    <row r="10" ht="17" customHeight="1" spans="2:6" x14ac:dyDescent="0.25">
      <c r="B10" s="18">
        <v>46054</v>
      </c>
      <c r="C10" s="9" t="s">
        <v>16</v>
      </c>
      <c r="D10" s="10">
        <v>300</v>
      </c>
      <c r="E10" s="9"/>
      <c r="F10" s="15" t="str">
        <f>IF(ISBLANK(C10),"",IF(COUNTIFS(Goals!$B$6:$B$17,C10)=0,"Not a goal","OK"))</f>
        <v>OK</v>
      </c>
    </row>
    <row r="11" ht="17" customHeight="1" spans="2:6" x14ac:dyDescent="0.25">
      <c r="B11" s="18">
        <v>46054</v>
      </c>
      <c r="C11" s="9" t="s">
        <v>18</v>
      </c>
      <c r="D11" s="10">
        <v>200</v>
      </c>
      <c r="E11" s="9"/>
      <c r="F11" s="15" t="str">
        <f>IF(ISBLANK(C11),"",IF(COUNTIFS(Goals!$B$6:$B$17,C11)=0,"Not a goal","OK"))</f>
        <v>OK</v>
      </c>
    </row>
    <row r="12" ht="17" customHeight="1" spans="2:6" x14ac:dyDescent="0.25">
      <c r="B12" s="18">
        <v>46063</v>
      </c>
      <c r="C12" s="9" t="s">
        <v>21</v>
      </c>
      <c r="D12" s="10">
        <v>400</v>
      </c>
      <c r="E12" s="9" t="s">
        <v>29</v>
      </c>
      <c r="F12" s="15" t="str">
        <f>IF(ISBLANK(C12),"",IF(COUNTIFS(Goals!$B$6:$B$17,C12)=0,"Not a goal","OK"))</f>
        <v>OK</v>
      </c>
    </row>
    <row r="13" ht="17" customHeight="1" spans="2:6" x14ac:dyDescent="0.25">
      <c r="B13" s="18">
        <v>46068</v>
      </c>
      <c r="C13" s="9" t="s">
        <v>19</v>
      </c>
      <c r="D13" s="10">
        <v>75</v>
      </c>
      <c r="E13" s="9"/>
      <c r="F13" s="15" t="str">
        <f>IF(ISBLANK(C13),"",IF(COUNTIFS(Goals!$B$6:$B$17,C13)=0,"Not a goal","OK"))</f>
        <v>OK</v>
      </c>
    </row>
    <row r="14" ht="17" customHeight="1" spans="2:6" x14ac:dyDescent="0.25">
      <c r="B14" s="18">
        <v>46073</v>
      </c>
      <c r="C14" s="9" t="s">
        <v>20</v>
      </c>
      <c r="D14" s="10">
        <v>100</v>
      </c>
      <c r="E14" s="9"/>
      <c r="F14" s="15" t="str">
        <f>IF(ISBLANK(C14),"",IF(COUNTIFS(Goals!$B$6:$B$17,C14)=0,"Not a goal","OK"))</f>
        <v>OK</v>
      </c>
    </row>
    <row r="15" ht="17" customHeight="1" spans="2:6" x14ac:dyDescent="0.25">
      <c r="B15" s="18">
        <v>46082</v>
      </c>
      <c r="C15" s="9" t="s">
        <v>16</v>
      </c>
      <c r="D15" s="10">
        <v>300</v>
      </c>
      <c r="E15" s="9"/>
      <c r="F15" s="15" t="str">
        <f>IF(ISBLANK(C15),"",IF(COUNTIFS(Goals!$B$6:$B$17,C15)=0,"Not a goal","OK"))</f>
        <v>OK</v>
      </c>
    </row>
    <row r="16" ht="17" customHeight="1" spans="2:6" x14ac:dyDescent="0.25">
      <c r="B16" s="18">
        <v>46082</v>
      </c>
      <c r="C16" s="9" t="s">
        <v>18</v>
      </c>
      <c r="D16" s="10">
        <v>200</v>
      </c>
      <c r="E16" s="9"/>
      <c r="F16" s="15" t="str">
        <f>IF(ISBLANK(C16),"",IF(COUNTIFS(Goals!$B$6:$B$17,C16)=0,"Not a goal","OK"))</f>
        <v>OK</v>
      </c>
    </row>
    <row r="17" ht="17" customHeight="1" spans="2:6" x14ac:dyDescent="0.25">
      <c r="B17" s="18">
        <v>46096</v>
      </c>
      <c r="C17" s="9" t="s">
        <v>19</v>
      </c>
      <c r="D17" s="10">
        <v>75</v>
      </c>
      <c r="E17" s="9"/>
      <c r="F17" s="15" t="str">
        <f>IF(ISBLANK(C17),"",IF(COUNTIFS(Goals!$B$6:$B$17,C17)=0,"Not a goal","OK"))</f>
        <v>OK</v>
      </c>
    </row>
    <row r="18" ht="17" customHeight="1" spans="2:6" x14ac:dyDescent="0.25">
      <c r="B18" s="18">
        <v>46096</v>
      </c>
      <c r="C18" s="9" t="s">
        <v>17</v>
      </c>
      <c r="D18" s="10">
        <v>250</v>
      </c>
      <c r="E18" s="9"/>
      <c r="F18" s="15" t="str">
        <f>IF(ISBLANK(C18),"",IF(COUNTIFS(Goals!$B$6:$B$17,C18)=0,"Not a goal","OK"))</f>
        <v>OK</v>
      </c>
    </row>
    <row r="19" ht="17" customHeight="1" spans="2:6" x14ac:dyDescent="0.25">
      <c r="B19" s="18">
        <v>46101</v>
      </c>
      <c r="C19" s="9" t="s">
        <v>20</v>
      </c>
      <c r="D19" s="10">
        <v>100</v>
      </c>
      <c r="E19" s="9"/>
      <c r="F19" s="15" t="str">
        <f>IF(ISBLANK(C19),"",IF(COUNTIFS(Goals!$B$6:$B$17,C19)=0,"Not a goal","OK"))</f>
        <v>OK</v>
      </c>
    </row>
    <row r="20" ht="17" customHeight="1" spans="2:6" x14ac:dyDescent="0.25">
      <c r="B20" s="18">
        <v>46113</v>
      </c>
      <c r="C20" s="9" t="s">
        <v>16</v>
      </c>
      <c r="D20" s="10">
        <v>300</v>
      </c>
      <c r="E20" s="9"/>
      <c r="F20" s="15" t="str">
        <f>IF(ISBLANK(C20),"",IF(COUNTIFS(Goals!$B$6:$B$17,C20)=0,"Not a goal","OK"))</f>
        <v>OK</v>
      </c>
    </row>
    <row r="21" ht="17" customHeight="1" spans="2:6" x14ac:dyDescent="0.25">
      <c r="B21" s="18">
        <v>46113</v>
      </c>
      <c r="C21" s="9" t="s">
        <v>18</v>
      </c>
      <c r="D21" s="10">
        <v>200</v>
      </c>
      <c r="E21" s="9"/>
      <c r="F21" s="15" t="str">
        <f>IF(ISBLANK(C21),"",IF(COUNTIFS(Goals!$B$6:$B$17,C21)=0,"Not a goal","OK"))</f>
        <v>OK</v>
      </c>
    </row>
    <row r="22" ht="17" customHeight="1" spans="2:6" x14ac:dyDescent="0.25">
      <c r="B22" s="18">
        <v>46117</v>
      </c>
      <c r="C22" s="9" t="s">
        <v>22</v>
      </c>
      <c r="D22" s="10">
        <v>150</v>
      </c>
      <c r="E22" s="9"/>
      <c r="F22" s="15" t="str">
        <f>IF(ISBLANK(C22),"",IF(COUNTIFS(Goals!$B$6:$B$17,C22)=0,"Not a goal","OK"))</f>
        <v>OK</v>
      </c>
    </row>
    <row r="23" ht="17" customHeight="1" spans="2:6" x14ac:dyDescent="0.25">
      <c r="B23" s="18">
        <v>46127</v>
      </c>
      <c r="C23" s="9" t="s">
        <v>19</v>
      </c>
      <c r="D23" s="10">
        <v>75</v>
      </c>
      <c r="E23" s="9"/>
      <c r="F23" s="15" t="str">
        <f>IF(ISBLANK(C23),"",IF(COUNTIFS(Goals!$B$6:$B$17,C23)=0,"Not a goal","OK"))</f>
        <v>OK</v>
      </c>
    </row>
    <row r="24" ht="17" customHeight="1" spans="2:6" x14ac:dyDescent="0.25">
      <c r="B24" s="18">
        <v>46127</v>
      </c>
      <c r="C24" s="9" t="s">
        <v>17</v>
      </c>
      <c r="D24" s="10">
        <v>250</v>
      </c>
      <c r="E24" s="9"/>
      <c r="F24" s="15" t="str">
        <f>IF(ISBLANK(C24),"",IF(COUNTIFS(Goals!$B$6:$B$17,C24)=0,"Not a goal","OK"))</f>
        <v>OK</v>
      </c>
    </row>
    <row r="25" ht="17" customHeight="1" spans="2:6" x14ac:dyDescent="0.25">
      <c r="B25" s="18">
        <v>46132</v>
      </c>
      <c r="C25" s="9" t="s">
        <v>20</v>
      </c>
      <c r="D25" s="10">
        <v>100</v>
      </c>
      <c r="E25" s="9"/>
      <c r="F25" s="15" t="str">
        <f>IF(ISBLANK(C25),"",IF(COUNTIFS(Goals!$B$6:$B$17,C25)=0,"Not a goal","OK"))</f>
        <v>OK</v>
      </c>
    </row>
    <row r="26" ht="17" customHeight="1" spans="2:6" x14ac:dyDescent="0.25">
      <c r="B26" s="18">
        <v>46143</v>
      </c>
      <c r="C26" s="9" t="s">
        <v>16</v>
      </c>
      <c r="D26" s="10">
        <v>300</v>
      </c>
      <c r="E26" s="9"/>
      <c r="F26" s="15" t="str">
        <f>IF(ISBLANK(C26),"",IF(COUNTIFS(Goals!$B$6:$B$17,C26)=0,"Not a goal","OK"))</f>
        <v>OK</v>
      </c>
    </row>
    <row r="27" ht="17" customHeight="1" spans="2:6" x14ac:dyDescent="0.25">
      <c r="B27" s="18">
        <v>46143</v>
      </c>
      <c r="C27" s="9" t="s">
        <v>18</v>
      </c>
      <c r="D27" s="10">
        <v>200</v>
      </c>
      <c r="E27" s="9"/>
      <c r="F27" s="15" t="str">
        <f>IF(ISBLANK(C27),"",IF(COUNTIFS(Goals!$B$6:$B$17,C27)=0,"Not a goal","OK"))</f>
        <v>OK</v>
      </c>
    </row>
    <row r="28" ht="17" customHeight="1" spans="2:6" x14ac:dyDescent="0.25">
      <c r="B28" s="18">
        <v>46144</v>
      </c>
      <c r="C28" s="9" t="s">
        <v>21</v>
      </c>
      <c r="D28" s="10">
        <v>250</v>
      </c>
      <c r="E28" s="9"/>
      <c r="F28" s="15" t="str">
        <f>IF(ISBLANK(C28),"",IF(COUNTIFS(Goals!$B$6:$B$17,C28)=0,"Not a goal","OK"))</f>
        <v>OK</v>
      </c>
    </row>
    <row r="29" ht="17" customHeight="1" spans="2:6" x14ac:dyDescent="0.25">
      <c r="B29" s="18">
        <v>46157</v>
      </c>
      <c r="C29" s="9" t="s">
        <v>19</v>
      </c>
      <c r="D29" s="10">
        <v>75</v>
      </c>
      <c r="E29" s="9"/>
      <c r="F29" s="15" t="str">
        <f>IF(ISBLANK(C29),"",IF(COUNTIFS(Goals!$B$6:$B$17,C29)=0,"Not a goal","OK"))</f>
        <v>OK</v>
      </c>
    </row>
    <row r="30" ht="17" customHeight="1" spans="2:6" x14ac:dyDescent="0.25">
      <c r="B30" s="18">
        <v>46157</v>
      </c>
      <c r="C30" s="9" t="s">
        <v>17</v>
      </c>
      <c r="D30" s="10">
        <v>250</v>
      </c>
      <c r="E30" s="9"/>
      <c r="F30" s="15" t="str">
        <f>IF(ISBLANK(C30),"",IF(COUNTIFS(Goals!$B$6:$B$17,C30)=0,"Not a goal","OK"))</f>
        <v>OK</v>
      </c>
    </row>
    <row r="31" ht="17" customHeight="1" spans="2:6" x14ac:dyDescent="0.25">
      <c r="B31" s="18">
        <v>46162</v>
      </c>
      <c r="C31" s="9" t="s">
        <v>20</v>
      </c>
      <c r="D31" s="10">
        <v>100</v>
      </c>
      <c r="E31" s="9"/>
      <c r="F31" s="15" t="str">
        <f>IF(ISBLANK(C31),"",IF(COUNTIFS(Goals!$B$6:$B$17,C31)=0,"Not a goal","OK"))</f>
        <v>OK</v>
      </c>
    </row>
    <row r="32" ht="17" customHeight="1" spans="2:6" x14ac:dyDescent="0.25">
      <c r="B32" s="18">
        <v>46174</v>
      </c>
      <c r="C32" s="9" t="s">
        <v>16</v>
      </c>
      <c r="D32" s="10">
        <v>300</v>
      </c>
      <c r="E32" s="9"/>
      <c r="F32" s="15" t="str">
        <f>IF(ISBLANK(C32),"",IF(COUNTIFS(Goals!$B$6:$B$17,C32)=0,"Not a goal","OK"))</f>
        <v>OK</v>
      </c>
    </row>
    <row r="33" ht="17" customHeight="1" spans="2:6" x14ac:dyDescent="0.25">
      <c r="B33" s="18">
        <v>46174</v>
      </c>
      <c r="C33" s="9" t="s">
        <v>18</v>
      </c>
      <c r="D33" s="10">
        <v>200</v>
      </c>
      <c r="E33" s="9"/>
      <c r="F33" s="15" t="str">
        <f>IF(ISBLANK(C33),"",IF(COUNTIFS(Goals!$B$6:$B$17,C33)=0,"Not a goal","OK"))</f>
        <v>OK</v>
      </c>
    </row>
    <row r="34" ht="17" customHeight="1" spans="2:6" x14ac:dyDescent="0.25">
      <c r="B34" s="18">
        <v>46178</v>
      </c>
      <c r="C34" s="9" t="s">
        <v>22</v>
      </c>
      <c r="D34" s="10">
        <v>150</v>
      </c>
      <c r="E34" s="9"/>
      <c r="F34" s="15" t="str">
        <f>IF(ISBLANK(C34),"",IF(COUNTIFS(Goals!$B$6:$B$17,C34)=0,"Not a goal","OK"))</f>
        <v>OK</v>
      </c>
    </row>
    <row r="35" ht="17" customHeight="1" spans="2:6" x14ac:dyDescent="0.25">
      <c r="B35" s="18">
        <v>46188</v>
      </c>
      <c r="C35" s="9" t="s">
        <v>19</v>
      </c>
      <c r="D35" s="10">
        <v>75</v>
      </c>
      <c r="E35" s="9"/>
      <c r="F35" s="15" t="str">
        <f>IF(ISBLANK(C35),"",IF(COUNTIFS(Goals!$B$6:$B$17,C35)=0,"Not a goal","OK"))</f>
        <v>OK</v>
      </c>
    </row>
    <row r="36" ht="17" customHeight="1" spans="2:6" x14ac:dyDescent="0.25">
      <c r="B36" s="18">
        <v>46188</v>
      </c>
      <c r="C36" s="9" t="s">
        <v>17</v>
      </c>
      <c r="D36" s="10">
        <v>250</v>
      </c>
      <c r="E36" s="9"/>
      <c r="F36" s="15" t="str">
        <f>IF(ISBLANK(C36),"",IF(COUNTIFS(Goals!$B$6:$B$17,C36)=0,"Not a goal","OK"))</f>
        <v>OK</v>
      </c>
    </row>
    <row r="37" ht="17" customHeight="1" spans="2:6" x14ac:dyDescent="0.25">
      <c r="B37" s="18">
        <v>46193</v>
      </c>
      <c r="C37" s="9" t="s">
        <v>20</v>
      </c>
      <c r="D37" s="10">
        <v>100</v>
      </c>
      <c r="E37" s="9"/>
      <c r="F37" s="15" t="str">
        <f>IF(ISBLANK(C37),"",IF(COUNTIFS(Goals!$B$6:$B$17,C37)=0,"Not a goal","OK"))</f>
        <v>OK</v>
      </c>
    </row>
    <row r="38" ht="17" customHeight="1" spans="2:6" x14ac:dyDescent="0.25">
      <c r="B38" s="18">
        <v>46201</v>
      </c>
      <c r="C38" s="9" t="s">
        <v>16</v>
      </c>
      <c r="D38" s="10">
        <v>500</v>
      </c>
      <c r="E38" s="9" t="s">
        <v>30</v>
      </c>
      <c r="F38" s="15" t="str">
        <f>IF(ISBLANK(C38),"",IF(COUNTIFS(Goals!$B$6:$B$17,C38)=0,"Not a goal","OK"))</f>
        <v>OK</v>
      </c>
    </row>
    <row r="39" ht="17" customHeight="1" spans="2:6" x14ac:dyDescent="0.25">
      <c r="B39" s="18">
        <v>46204</v>
      </c>
      <c r="C39" s="9" t="s">
        <v>16</v>
      </c>
      <c r="D39" s="10">
        <v>300</v>
      </c>
      <c r="E39" s="9"/>
      <c r="F39" s="15" t="str">
        <f>IF(ISBLANK(C39),"",IF(COUNTIFS(Goals!$B$6:$B$17,C39)=0,"Not a goal","OK"))</f>
        <v>OK</v>
      </c>
    </row>
    <row r="40" ht="17" customHeight="1" spans="2:6" x14ac:dyDescent="0.25">
      <c r="B40" s="18">
        <v>46204</v>
      </c>
      <c r="C40" s="9" t="s">
        <v>18</v>
      </c>
      <c r="D40" s="10">
        <v>200</v>
      </c>
      <c r="E40" s="9"/>
      <c r="F40" s="15" t="str">
        <f>IF(ISBLANK(C40),"",IF(COUNTIFS(Goals!$B$6:$B$17,C40)=0,"Not a goal","OK"))</f>
        <v>OK</v>
      </c>
    </row>
    <row r="41" ht="17" customHeight="1" spans="2:6" x14ac:dyDescent="0.25">
      <c r="B41" s="18">
        <v>46211</v>
      </c>
      <c r="C41" s="9" t="s">
        <v>21</v>
      </c>
      <c r="D41" s="10">
        <v>300</v>
      </c>
      <c r="E41" s="9"/>
      <c r="F41" s="15" t="str">
        <f>IF(ISBLANK(C41),"",IF(COUNTIFS(Goals!$B$6:$B$17,C41)=0,"Not a goal","OK"))</f>
        <v>OK</v>
      </c>
    </row>
    <row r="42" ht="17" customHeight="1" spans="2:6" x14ac:dyDescent="0.25">
      <c r="B42" s="18">
        <v>46218</v>
      </c>
      <c r="C42" s="9" t="s">
        <v>19</v>
      </c>
      <c r="D42" s="10">
        <v>75</v>
      </c>
      <c r="E42" s="9"/>
      <c r="F42" s="15" t="str">
        <f>IF(ISBLANK(C42),"",IF(COUNTIFS(Goals!$B$6:$B$17,C42)=0,"Not a goal","OK"))</f>
        <v>OK</v>
      </c>
    </row>
    <row r="43" ht="17" customHeight="1" spans="2:6" x14ac:dyDescent="0.25">
      <c r="B43" s="18">
        <v>46218</v>
      </c>
      <c r="C43" s="9" t="s">
        <v>17</v>
      </c>
      <c r="D43" s="10">
        <v>250</v>
      </c>
      <c r="E43" s="9"/>
      <c r="F43" s="15" t="str">
        <f>IF(ISBLANK(C43),"",IF(COUNTIFS(Goals!$B$6:$B$17,C43)=0,"Not a goal","OK"))</f>
        <v>OK</v>
      </c>
    </row>
    <row r="44" ht="17" customHeight="1" spans="2:6" x14ac:dyDescent="0.25">
      <c r="B44" s="18">
        <v>46223</v>
      </c>
      <c r="C44" s="9" t="s">
        <v>20</v>
      </c>
      <c r="D44" s="10">
        <v>100</v>
      </c>
      <c r="E44" s="9"/>
      <c r="F44" s="15" t="str">
        <f>IF(ISBLANK(C44),"",IF(COUNTIFS(Goals!$B$6:$B$17,C44)=0,"Not a goal","OK"))</f>
        <v>OK</v>
      </c>
    </row>
    <row r="45" ht="17" customHeight="1" spans="2:6" x14ac:dyDescent="0.25">
      <c r="B45" s="18">
        <v>46235</v>
      </c>
      <c r="C45" s="9" t="s">
        <v>16</v>
      </c>
      <c r="D45" s="10">
        <v>300</v>
      </c>
      <c r="E45" s="9"/>
      <c r="F45" s="15" t="str">
        <f>IF(ISBLANK(C45),"",IF(COUNTIFS(Goals!$B$6:$B$17,C45)=0,"Not a goal","OK"))</f>
        <v>OK</v>
      </c>
    </row>
    <row r="46" ht="17" customHeight="1" spans="2:6" x14ac:dyDescent="0.25">
      <c r="B46" s="18">
        <v>46235</v>
      </c>
      <c r="C46" s="9" t="s">
        <v>18</v>
      </c>
      <c r="D46" s="10">
        <v>200</v>
      </c>
      <c r="E46" s="9"/>
      <c r="F46" s="15" t="str">
        <f>IF(ISBLANK(C46),"",IF(COUNTIFS(Goals!$B$6:$B$17,C46)=0,"Not a goal","OK"))</f>
        <v>OK</v>
      </c>
    </row>
    <row r="47" ht="17" customHeight="1" spans="2:6" x14ac:dyDescent="0.25">
      <c r="B47" s="18">
        <v>46239</v>
      </c>
      <c r="C47" s="9" t="s">
        <v>22</v>
      </c>
      <c r="D47" s="10">
        <v>150</v>
      </c>
      <c r="E47" s="9"/>
      <c r="F47" s="15" t="str">
        <f>IF(ISBLANK(C47),"",IF(COUNTIFS(Goals!$B$6:$B$17,C47)=0,"Not a goal","OK"))</f>
        <v>OK</v>
      </c>
    </row>
    <row r="48" ht="17" customHeight="1" spans="2:6" x14ac:dyDescent="0.25">
      <c r="B48" s="18">
        <v>46249</v>
      </c>
      <c r="C48" s="9" t="s">
        <v>19</v>
      </c>
      <c r="D48" s="10">
        <v>75</v>
      </c>
      <c r="E48" s="9"/>
      <c r="F48" s="15" t="str">
        <f>IF(ISBLANK(C48),"",IF(COUNTIFS(Goals!$B$6:$B$17,C48)=0,"Not a goal","OK"))</f>
        <v>OK</v>
      </c>
    </row>
    <row r="49" ht="17" customHeight="1" spans="2:6" x14ac:dyDescent="0.25">
      <c r="B49" s="18">
        <v>46249</v>
      </c>
      <c r="C49" s="9" t="s">
        <v>17</v>
      </c>
      <c r="D49" s="10">
        <v>250</v>
      </c>
      <c r="E49" s="9"/>
      <c r="F49" s="15" t="str">
        <f>IF(ISBLANK(C49),"",IF(COUNTIFS(Goals!$B$6:$B$17,C49)=0,"Not a goal","OK"))</f>
        <v>OK</v>
      </c>
    </row>
    <row r="50" ht="17" customHeight="1" spans="2:6" x14ac:dyDescent="0.25">
      <c r="B50" s="18">
        <v>46254</v>
      </c>
      <c r="C50" s="9" t="s">
        <v>20</v>
      </c>
      <c r="D50" s="10">
        <v>100</v>
      </c>
      <c r="E50" s="9"/>
      <c r="F50" s="15" t="str">
        <f>IF(ISBLANK(C50),"",IF(COUNTIFS(Goals!$B$6:$B$17,C50)=0,"Not a goal","OK"))</f>
        <v>OK</v>
      </c>
    </row>
    <row r="51" ht="17" customHeight="1" spans="2:6" x14ac:dyDescent="0.25">
      <c r="B51" s="18">
        <v>46256</v>
      </c>
      <c r="C51" s="9" t="s">
        <v>21</v>
      </c>
      <c r="D51" s="10">
        <v>-350</v>
      </c>
      <c r="E51" s="9" t="s">
        <v>31</v>
      </c>
      <c r="F51" s="15" t="str">
        <f>IF(ISBLANK(C51),"",IF(COUNTIFS(Goals!$B$6:$B$17,C51)=0,"Not a goal","OK"))</f>
        <v>OK</v>
      </c>
    </row>
    <row r="52" ht="17" customHeight="1" spans="2:6" x14ac:dyDescent="0.25">
      <c r="B52" s="18">
        <v>46264</v>
      </c>
      <c r="C52" s="9" t="s">
        <v>17</v>
      </c>
      <c r="D52" s="10">
        <v>120</v>
      </c>
      <c r="E52" s="9" t="s">
        <v>32</v>
      </c>
      <c r="F52" s="15" t="str">
        <f>IF(ISBLANK(C52),"",IF(COUNTIFS(Goals!$B$6:$B$17,C52)=0,"Not a goal","OK"))</f>
        <v>OK</v>
      </c>
    </row>
    <row r="53" ht="17" customHeight="1" spans="2:6" x14ac:dyDescent="0.25">
      <c r="B53" s="18">
        <v>46266</v>
      </c>
      <c r="C53" s="9" t="s">
        <v>16</v>
      </c>
      <c r="D53" s="10">
        <v>300</v>
      </c>
      <c r="E53" s="9"/>
      <c r="F53" s="15" t="str">
        <f>IF(ISBLANK(C53),"",IF(COUNTIFS(Goals!$B$6:$B$17,C53)=0,"Not a goal","OK"))</f>
        <v>OK</v>
      </c>
    </row>
    <row r="54" ht="17" customHeight="1" spans="2:6" x14ac:dyDescent="0.25">
      <c r="B54" s="18">
        <v>46266</v>
      </c>
      <c r="C54" s="9" t="s">
        <v>18</v>
      </c>
      <c r="D54" s="10">
        <v>200</v>
      </c>
      <c r="E54" s="9"/>
      <c r="F54" s="15" t="str">
        <f>IF(ISBLANK(C54),"",IF(COUNTIFS(Goals!$B$6:$B$17,C54)=0,"Not a goal","OK"))</f>
        <v>OK</v>
      </c>
    </row>
    <row r="55" ht="17" customHeight="1" spans="2:6" x14ac:dyDescent="0.25">
      <c r="B55" s="18">
        <v>46277</v>
      </c>
      <c r="C55" s="9" t="s">
        <v>21</v>
      </c>
      <c r="D55" s="10">
        <v>200</v>
      </c>
      <c r="E55" s="9"/>
      <c r="F55" s="15" t="str">
        <f>IF(ISBLANK(C55),"",IF(COUNTIFS(Goals!$B$6:$B$17,C55)=0,"Not a goal","OK"))</f>
        <v>OK</v>
      </c>
    </row>
    <row r="56" ht="17" customHeight="1" spans="2:6" x14ac:dyDescent="0.25">
      <c r="B56" s="18">
        <v>46280</v>
      </c>
      <c r="C56" s="9" t="s">
        <v>19</v>
      </c>
      <c r="D56" s="10">
        <v>75</v>
      </c>
      <c r="E56" s="9"/>
      <c r="F56" s="15" t="str">
        <f>IF(ISBLANK(C56),"",IF(COUNTIFS(Goals!$B$6:$B$17,C56)=0,"Not a goal","OK"))</f>
        <v>OK</v>
      </c>
    </row>
    <row r="57" ht="17" customHeight="1" spans="2:6" x14ac:dyDescent="0.25">
      <c r="B57" s="18">
        <v>46280</v>
      </c>
      <c r="C57" s="9" t="s">
        <v>17</v>
      </c>
      <c r="D57" s="10">
        <v>250</v>
      </c>
      <c r="E57" s="9"/>
      <c r="F57" s="15" t="str">
        <f>IF(ISBLANK(C57),"",IF(COUNTIFS(Goals!$B$6:$B$17,C57)=0,"Not a goal","OK"))</f>
        <v>OK</v>
      </c>
    </row>
    <row r="58" ht="17" customHeight="1" spans="2:6" x14ac:dyDescent="0.25">
      <c r="B58" s="18">
        <v>46285</v>
      </c>
      <c r="C58" s="9" t="s">
        <v>20</v>
      </c>
      <c r="D58" s="10">
        <v>300</v>
      </c>
      <c r="E58" s="9" t="s">
        <v>33</v>
      </c>
      <c r="F58" s="15" t="str">
        <f>IF(ISBLANK(C58),"",IF(COUNTIFS(Goals!$B$6:$B$17,C58)=0,"Not a goal","OK"))</f>
        <v>OK</v>
      </c>
    </row>
    <row r="59" ht="17" customHeight="1" spans="2:6" x14ac:dyDescent="0.25">
      <c r="B59" s="18">
        <v>46296</v>
      </c>
      <c r="C59" s="9" t="s">
        <v>16</v>
      </c>
      <c r="D59" s="10">
        <v>300</v>
      </c>
      <c r="E59" s="9"/>
      <c r="F59" s="15" t="str">
        <f>IF(ISBLANK(C59),"",IF(COUNTIFS(Goals!$B$6:$B$17,C59)=0,"Not a goal","OK"))</f>
        <v>OK</v>
      </c>
    </row>
    <row r="60" ht="17" customHeight="1" spans="2:6" x14ac:dyDescent="0.25">
      <c r="B60" s="18">
        <v>46296</v>
      </c>
      <c r="C60" s="9" t="s">
        <v>18</v>
      </c>
      <c r="D60" s="10">
        <v>200</v>
      </c>
      <c r="E60" s="9"/>
      <c r="F60" s="15" t="str">
        <f>IF(ISBLANK(C60),"",IF(COUNTIFS(Goals!$B$6:$B$17,C60)=0,"Not a goal","OK"))</f>
        <v>OK</v>
      </c>
    </row>
    <row r="61" ht="17" customHeight="1" spans="2:6" x14ac:dyDescent="0.25">
      <c r="B61" s="18">
        <v>46305</v>
      </c>
      <c r="C61" s="9" t="s">
        <v>21</v>
      </c>
      <c r="D61" s="10">
        <v>200</v>
      </c>
      <c r="E61" s="9"/>
      <c r="F61" s="15" t="str">
        <f>IF(ISBLANK(C61),"",IF(COUNTIFS(Goals!$B$6:$B$17,C61)=0,"Not a goal","OK"))</f>
        <v>OK</v>
      </c>
    </row>
    <row r="62" ht="17" customHeight="1" spans="2:6" x14ac:dyDescent="0.25">
      <c r="B62" s="18">
        <v>46310</v>
      </c>
      <c r="C62" s="9" t="s">
        <v>19</v>
      </c>
      <c r="D62" s="10">
        <v>75</v>
      </c>
      <c r="E62" s="9"/>
      <c r="F62" s="15" t="str">
        <f>IF(ISBLANK(C62),"",IF(COUNTIFS(Goals!$B$6:$B$17,C62)=0,"Not a goal","OK"))</f>
        <v>OK</v>
      </c>
    </row>
    <row r="63" ht="17" customHeight="1" spans="2:6" x14ac:dyDescent="0.25">
      <c r="B63" s="18">
        <v>46310</v>
      </c>
      <c r="C63" s="9" t="s">
        <v>17</v>
      </c>
      <c r="D63" s="10">
        <v>250</v>
      </c>
      <c r="E63" s="9"/>
      <c r="F63" s="15" t="str">
        <f>IF(ISBLANK(C63),"",IF(COUNTIFS(Goals!$B$6:$B$17,C63)=0,"Not a goal","OK"))</f>
        <v>OK</v>
      </c>
    </row>
    <row r="64" ht="17" customHeight="1" spans="2:6" x14ac:dyDescent="0.25">
      <c r="B64" s="18"/>
      <c r="C64" s="9"/>
      <c r="D64" s="10"/>
      <c r="E64" s="9"/>
      <c r="F64" s="15" t="str">
        <f>IF(ISBLANK(C64),"",IF(COUNTIFS(Goals!$B$6:$B$17,C64)=0,"Not a goal","OK"))</f>
        <v/>
      </c>
    </row>
    <row r="65" ht="17" customHeight="1" spans="2:6" x14ac:dyDescent="0.25">
      <c r="B65" s="18"/>
      <c r="C65" s="9"/>
      <c r="D65" s="10"/>
      <c r="E65" s="9"/>
      <c r="F65" s="15" t="str">
        <f>IF(ISBLANK(C65),"",IF(COUNTIFS(Goals!$B$6:$B$17,C65)=0,"Not a goal","OK"))</f>
        <v/>
      </c>
    </row>
    <row r="66" ht="17" customHeight="1" spans="2:6" x14ac:dyDescent="0.25">
      <c r="B66" s="18"/>
      <c r="C66" s="9"/>
      <c r="D66" s="10"/>
      <c r="E66" s="9"/>
      <c r="F66" s="15" t="str">
        <f>IF(ISBLANK(C66),"",IF(COUNTIFS(Goals!$B$6:$B$17,C66)=0,"Not a goal","OK"))</f>
        <v/>
      </c>
    </row>
    <row r="67" ht="17" customHeight="1" spans="2:6" x14ac:dyDescent="0.25">
      <c r="B67" s="18"/>
      <c r="C67" s="9"/>
      <c r="D67" s="10"/>
      <c r="E67" s="9"/>
      <c r="F67" s="15" t="str">
        <f>IF(ISBLANK(C67),"",IF(COUNTIFS(Goals!$B$6:$B$17,C67)=0,"Not a goal","OK"))</f>
        <v/>
      </c>
    </row>
    <row r="68" ht="17" customHeight="1" spans="2:6" x14ac:dyDescent="0.25">
      <c r="B68" s="18"/>
      <c r="C68" s="9"/>
      <c r="D68" s="10"/>
      <c r="E68" s="9"/>
      <c r="F68" s="15" t="str">
        <f>IF(ISBLANK(C68),"",IF(COUNTIFS(Goals!$B$6:$B$17,C68)=0,"Not a goal","OK"))</f>
        <v/>
      </c>
    </row>
    <row r="69" ht="17" customHeight="1" spans="2:6" x14ac:dyDescent="0.25">
      <c r="B69" s="18"/>
      <c r="C69" s="9"/>
      <c r="D69" s="10"/>
      <c r="E69" s="9"/>
      <c r="F69" s="15" t="str">
        <f>IF(ISBLANK(C69),"",IF(COUNTIFS(Goals!$B$6:$B$17,C69)=0,"Not a goal","OK"))</f>
        <v/>
      </c>
    </row>
    <row r="70" ht="17" customHeight="1" spans="2:6" x14ac:dyDescent="0.25">
      <c r="B70" s="18"/>
      <c r="C70" s="9"/>
      <c r="D70" s="10"/>
      <c r="E70" s="9"/>
      <c r="F70" s="15" t="str">
        <f>IF(ISBLANK(C70),"",IF(COUNTIFS(Goals!$B$6:$B$17,C70)=0,"Not a goal","OK"))</f>
        <v/>
      </c>
    </row>
    <row r="71" ht="17" customHeight="1" spans="2:6" x14ac:dyDescent="0.25">
      <c r="B71" s="18"/>
      <c r="C71" s="9"/>
      <c r="D71" s="10"/>
      <c r="E71" s="9"/>
      <c r="F71" s="15" t="str">
        <f>IF(ISBLANK(C71),"",IF(COUNTIFS(Goals!$B$6:$B$17,C71)=0,"Not a goal","OK"))</f>
        <v/>
      </c>
    </row>
    <row r="72" ht="17" customHeight="1" spans="2:6" x14ac:dyDescent="0.25">
      <c r="B72" s="18"/>
      <c r="C72" s="9"/>
      <c r="D72" s="10"/>
      <c r="E72" s="9"/>
      <c r="F72" s="15" t="str">
        <f>IF(ISBLANK(C72),"",IF(COUNTIFS(Goals!$B$6:$B$17,C72)=0,"Not a goal","OK"))</f>
        <v/>
      </c>
    </row>
    <row r="73" ht="17" customHeight="1" spans="2:6" x14ac:dyDescent="0.25">
      <c r="B73" s="18"/>
      <c r="C73" s="9"/>
      <c r="D73" s="10"/>
      <c r="E73" s="9"/>
      <c r="F73" s="15" t="str">
        <f>IF(ISBLANK(C73),"",IF(COUNTIFS(Goals!$B$6:$B$17,C73)=0,"Not a goal","OK"))</f>
        <v/>
      </c>
    </row>
    <row r="74" ht="17" customHeight="1" spans="2:6" x14ac:dyDescent="0.25">
      <c r="B74" s="18"/>
      <c r="C74" s="9"/>
      <c r="D74" s="10"/>
      <c r="E74" s="9"/>
      <c r="F74" s="15" t="str">
        <f>IF(ISBLANK(C74),"",IF(COUNTIFS(Goals!$B$6:$B$17,C74)=0,"Not a goal","OK"))</f>
        <v/>
      </c>
    </row>
    <row r="75" ht="17" customHeight="1" spans="2:6" x14ac:dyDescent="0.25">
      <c r="B75" s="18"/>
      <c r="C75" s="9"/>
      <c r="D75" s="10"/>
      <c r="E75" s="9"/>
      <c r="F75" s="15" t="str">
        <f>IF(ISBLANK(C75),"",IF(COUNTIFS(Goals!$B$6:$B$17,C75)=0,"Not a goal","OK"))</f>
        <v/>
      </c>
    </row>
    <row r="76" ht="17" customHeight="1" spans="2:6" x14ac:dyDescent="0.25">
      <c r="B76" s="18"/>
      <c r="C76" s="9"/>
      <c r="D76" s="10"/>
      <c r="E76" s="9"/>
      <c r="F76" s="15" t="str">
        <f>IF(ISBLANK(C76),"",IF(COUNTIFS(Goals!$B$6:$B$17,C76)=0,"Not a goal","OK"))</f>
        <v/>
      </c>
    </row>
    <row r="77" ht="17" customHeight="1" spans="2:6" x14ac:dyDescent="0.25">
      <c r="B77" s="18"/>
      <c r="C77" s="9"/>
      <c r="D77" s="10"/>
      <c r="E77" s="9"/>
      <c r="F77" s="15" t="str">
        <f>IF(ISBLANK(C77),"",IF(COUNTIFS(Goals!$B$6:$B$17,C77)=0,"Not a goal","OK"))</f>
        <v/>
      </c>
    </row>
    <row r="78" ht="17" customHeight="1" spans="2:6" x14ac:dyDescent="0.25">
      <c r="B78" s="18"/>
      <c r="C78" s="9"/>
      <c r="D78" s="10"/>
      <c r="E78" s="9"/>
      <c r="F78" s="15" t="str">
        <f>IF(ISBLANK(C78),"",IF(COUNTIFS(Goals!$B$6:$B$17,C78)=0,"Not a goal","OK"))</f>
        <v/>
      </c>
    </row>
    <row r="79" ht="17" customHeight="1" spans="2:6" x14ac:dyDescent="0.25">
      <c r="B79" s="18"/>
      <c r="C79" s="9"/>
      <c r="D79" s="10"/>
      <c r="E79" s="9"/>
      <c r="F79" s="15" t="str">
        <f>IF(ISBLANK(C79),"",IF(COUNTIFS(Goals!$B$6:$B$17,C79)=0,"Not a goal","OK"))</f>
        <v/>
      </c>
    </row>
    <row r="80" ht="17" customHeight="1" spans="2:6" x14ac:dyDescent="0.25">
      <c r="B80" s="18"/>
      <c r="C80" s="9"/>
      <c r="D80" s="10"/>
      <c r="E80" s="9"/>
      <c r="F80" s="15" t="str">
        <f>IF(ISBLANK(C80),"",IF(COUNTIFS(Goals!$B$6:$B$17,C80)=0,"Not a goal","OK"))</f>
        <v/>
      </c>
    </row>
    <row r="81" ht="17" customHeight="1" spans="2:6" x14ac:dyDescent="0.25">
      <c r="B81" s="18"/>
      <c r="C81" s="9"/>
      <c r="D81" s="10"/>
      <c r="E81" s="9"/>
      <c r="F81" s="15" t="str">
        <f>IF(ISBLANK(C81),"",IF(COUNTIFS(Goals!$B$6:$B$17,C81)=0,"Not a goal","OK"))</f>
        <v/>
      </c>
    </row>
    <row r="82" ht="17" customHeight="1" spans="2:6" x14ac:dyDescent="0.25">
      <c r="B82" s="18"/>
      <c r="C82" s="9"/>
      <c r="D82" s="10"/>
      <c r="E82" s="9"/>
      <c r="F82" s="15" t="str">
        <f>IF(ISBLANK(C82),"",IF(COUNTIFS(Goals!$B$6:$B$17,C82)=0,"Not a goal","OK"))</f>
        <v/>
      </c>
    </row>
    <row r="83" ht="17" customHeight="1" spans="2:6" x14ac:dyDescent="0.25">
      <c r="B83" s="18"/>
      <c r="C83" s="9"/>
      <c r="D83" s="10"/>
      <c r="E83" s="9"/>
      <c r="F83" s="15" t="str">
        <f>IF(ISBLANK(C83),"",IF(COUNTIFS(Goals!$B$6:$B$17,C83)=0,"Not a goal","OK"))</f>
        <v/>
      </c>
    </row>
    <row r="84" ht="17" customHeight="1" spans="2:6" x14ac:dyDescent="0.25">
      <c r="B84" s="18"/>
      <c r="C84" s="9"/>
      <c r="D84" s="10"/>
      <c r="E84" s="9"/>
      <c r="F84" s="15" t="str">
        <f>IF(ISBLANK(C84),"",IF(COUNTIFS(Goals!$B$6:$B$17,C84)=0,"Not a goal","OK"))</f>
        <v/>
      </c>
    </row>
    <row r="85" ht="17" customHeight="1" spans="2:6" x14ac:dyDescent="0.25">
      <c r="B85" s="18"/>
      <c r="C85" s="9"/>
      <c r="D85" s="10"/>
      <c r="E85" s="9"/>
      <c r="F85" s="15" t="str">
        <f>IF(ISBLANK(C85),"",IF(COUNTIFS(Goals!$B$6:$B$17,C85)=0,"Not a goal","OK"))</f>
        <v/>
      </c>
    </row>
    <row r="86" ht="17" customHeight="1" spans="2:6" x14ac:dyDescent="0.25">
      <c r="B86" s="18"/>
      <c r="C86" s="9"/>
      <c r="D86" s="10"/>
      <c r="E86" s="9"/>
      <c r="F86" s="15" t="str">
        <f>IF(ISBLANK(C86),"",IF(COUNTIFS(Goals!$B$6:$B$17,C86)=0,"Not a goal","OK"))</f>
        <v/>
      </c>
    </row>
    <row r="87" ht="17" customHeight="1" spans="2:6" x14ac:dyDescent="0.25">
      <c r="B87" s="18"/>
      <c r="C87" s="9"/>
      <c r="D87" s="10"/>
      <c r="E87" s="9"/>
      <c r="F87" s="15" t="str">
        <f>IF(ISBLANK(C87),"",IF(COUNTIFS(Goals!$B$6:$B$17,C87)=0,"Not a goal","OK"))</f>
        <v/>
      </c>
    </row>
    <row r="88" ht="17" customHeight="1" spans="2:6" x14ac:dyDescent="0.25">
      <c r="B88" s="18"/>
      <c r="C88" s="9"/>
      <c r="D88" s="10"/>
      <c r="E88" s="9"/>
      <c r="F88" s="15" t="str">
        <f>IF(ISBLANK(C88),"",IF(COUNTIFS(Goals!$B$6:$B$17,C88)=0,"Not a goal","OK"))</f>
        <v/>
      </c>
    </row>
    <row r="89" ht="17" customHeight="1" spans="2:6" x14ac:dyDescent="0.25">
      <c r="B89" s="18"/>
      <c r="C89" s="9"/>
      <c r="D89" s="10"/>
      <c r="E89" s="9"/>
      <c r="F89" s="15" t="str">
        <f>IF(ISBLANK(C89),"",IF(COUNTIFS(Goals!$B$6:$B$17,C89)=0,"Not a goal","OK"))</f>
        <v/>
      </c>
    </row>
    <row r="90" ht="17" customHeight="1" spans="2:6" x14ac:dyDescent="0.25">
      <c r="B90" s="18"/>
      <c r="C90" s="9"/>
      <c r="D90" s="10"/>
      <c r="E90" s="9"/>
      <c r="F90" s="15" t="str">
        <f>IF(ISBLANK(C90),"",IF(COUNTIFS(Goals!$B$6:$B$17,C90)=0,"Not a goal","OK"))</f>
        <v/>
      </c>
    </row>
    <row r="91" ht="17" customHeight="1" spans="2:6" x14ac:dyDescent="0.25">
      <c r="B91" s="18"/>
      <c r="C91" s="9"/>
      <c r="D91" s="10"/>
      <c r="E91" s="9"/>
      <c r="F91" s="15" t="str">
        <f>IF(ISBLANK(C91),"",IF(COUNTIFS(Goals!$B$6:$B$17,C91)=0,"Not a goal","OK"))</f>
        <v/>
      </c>
    </row>
    <row r="92" ht="17" customHeight="1" spans="2:6" x14ac:dyDescent="0.25">
      <c r="B92" s="18"/>
      <c r="C92" s="9"/>
      <c r="D92" s="10"/>
      <c r="E92" s="9"/>
      <c r="F92" s="15" t="str">
        <f>IF(ISBLANK(C92),"",IF(COUNTIFS(Goals!$B$6:$B$17,C92)=0,"Not a goal","OK"))</f>
        <v/>
      </c>
    </row>
    <row r="93" ht="17" customHeight="1" spans="2:6" x14ac:dyDescent="0.25">
      <c r="B93" s="18"/>
      <c r="C93" s="9"/>
      <c r="D93" s="10"/>
      <c r="E93" s="9"/>
      <c r="F93" s="15" t="str">
        <f>IF(ISBLANK(C93),"",IF(COUNTIFS(Goals!$B$6:$B$17,C93)=0,"Not a goal","OK"))</f>
        <v/>
      </c>
    </row>
    <row r="94" ht="17" customHeight="1" spans="2:6" x14ac:dyDescent="0.25">
      <c r="B94" s="18"/>
      <c r="C94" s="9"/>
      <c r="D94" s="10"/>
      <c r="E94" s="9"/>
      <c r="F94" s="15" t="str">
        <f>IF(ISBLANK(C94),"",IF(COUNTIFS(Goals!$B$6:$B$17,C94)=0,"Not a goal","OK"))</f>
        <v/>
      </c>
    </row>
    <row r="95" ht="17" customHeight="1" spans="2:6" x14ac:dyDescent="0.25">
      <c r="B95" s="18"/>
      <c r="C95" s="9"/>
      <c r="D95" s="10"/>
      <c r="E95" s="9"/>
      <c r="F95" s="15" t="str">
        <f>IF(ISBLANK(C95),"",IF(COUNTIFS(Goals!$B$6:$B$17,C95)=0,"Not a goal","OK"))</f>
        <v/>
      </c>
    </row>
    <row r="96" ht="17" customHeight="1" spans="2:6" x14ac:dyDescent="0.25">
      <c r="B96" s="18"/>
      <c r="C96" s="9"/>
      <c r="D96" s="10"/>
      <c r="E96" s="9"/>
      <c r="F96" s="15" t="str">
        <f>IF(ISBLANK(C96),"",IF(COUNTIFS(Goals!$B$6:$B$17,C96)=0,"Not a goal","OK"))</f>
        <v/>
      </c>
    </row>
    <row r="97" ht="17" customHeight="1" spans="2:6" x14ac:dyDescent="0.25">
      <c r="B97" s="18"/>
      <c r="C97" s="9"/>
      <c r="D97" s="10"/>
      <c r="E97" s="9"/>
      <c r="F97" s="15" t="str">
        <f>IF(ISBLANK(C97),"",IF(COUNTIFS(Goals!$B$6:$B$17,C97)=0,"Not a goal","OK"))</f>
        <v/>
      </c>
    </row>
    <row r="98" ht="17" customHeight="1" spans="2:6" x14ac:dyDescent="0.25">
      <c r="B98" s="18"/>
      <c r="C98" s="9"/>
      <c r="D98" s="10"/>
      <c r="E98" s="9"/>
      <c r="F98" s="15" t="str">
        <f>IF(ISBLANK(C98),"",IF(COUNTIFS(Goals!$B$6:$B$17,C98)=0,"Not a goal","OK"))</f>
        <v/>
      </c>
    </row>
    <row r="99" ht="17" customHeight="1" spans="2:6" x14ac:dyDescent="0.25">
      <c r="B99" s="18"/>
      <c r="C99" s="9"/>
      <c r="D99" s="10"/>
      <c r="E99" s="9"/>
      <c r="F99" s="15" t="str">
        <f>IF(ISBLANK(C99),"",IF(COUNTIFS(Goals!$B$6:$B$17,C99)=0,"Not a goal","OK"))</f>
        <v/>
      </c>
    </row>
    <row r="100" ht="17" customHeight="1" spans="2:6" x14ac:dyDescent="0.25">
      <c r="B100" s="18"/>
      <c r="C100" s="9"/>
      <c r="D100" s="10"/>
      <c r="E100" s="9"/>
      <c r="F100" s="15" t="str">
        <f>IF(ISBLANK(C100),"",IF(COUNTIFS(Goals!$B$6:$B$17,C100)=0,"Not a goal","OK"))</f>
        <v/>
      </c>
    </row>
    <row r="101" ht="17" customHeight="1" spans="2:6" x14ac:dyDescent="0.25">
      <c r="B101" s="18"/>
      <c r="C101" s="9"/>
      <c r="D101" s="10"/>
      <c r="E101" s="9"/>
      <c r="F101" s="15" t="str">
        <f>IF(ISBLANK(C101),"",IF(COUNTIFS(Goals!$B$6:$B$17,C101)=0,"Not a goal","OK"))</f>
        <v/>
      </c>
    </row>
    <row r="102" ht="17" customHeight="1" spans="2:6" x14ac:dyDescent="0.25">
      <c r="B102" s="18"/>
      <c r="C102" s="9"/>
      <c r="D102" s="10"/>
      <c r="E102" s="9"/>
      <c r="F102" s="15" t="str">
        <f>IF(ISBLANK(C102),"",IF(COUNTIFS(Goals!$B$6:$B$17,C102)=0,"Not a goal","OK"))</f>
        <v/>
      </c>
    </row>
    <row r="103" ht="17" customHeight="1" spans="2:6" x14ac:dyDescent="0.25">
      <c r="B103" s="18"/>
      <c r="C103" s="9"/>
      <c r="D103" s="10"/>
      <c r="E103" s="9"/>
      <c r="F103" s="15" t="str">
        <f>IF(ISBLANK(C103),"",IF(COUNTIFS(Goals!$B$6:$B$17,C103)=0,"Not a goal","OK"))</f>
        <v/>
      </c>
    </row>
    <row r="104" ht="17" customHeight="1" spans="2:6" x14ac:dyDescent="0.25">
      <c r="B104" s="18"/>
      <c r="C104" s="9"/>
      <c r="D104" s="10"/>
      <c r="E104" s="9"/>
      <c r="F104" s="15" t="str">
        <f>IF(ISBLANK(C104),"",IF(COUNTIFS(Goals!$B$6:$B$17,C104)=0,"Not a goal","OK"))</f>
        <v/>
      </c>
    </row>
    <row r="105" ht="17" customHeight="1" spans="2:6" x14ac:dyDescent="0.25">
      <c r="B105" s="18"/>
      <c r="C105" s="9"/>
      <c r="D105" s="10"/>
      <c r="E105" s="9"/>
      <c r="F105" s="15" t="str">
        <f>IF(ISBLANK(C105),"",IF(COUNTIFS(Goals!$B$6:$B$17,C105)=0,"Not a goal","OK"))</f>
        <v/>
      </c>
    </row>
    <row r="106" ht="17" customHeight="1" spans="2:6" x14ac:dyDescent="0.25">
      <c r="B106" s="18"/>
      <c r="C106" s="9"/>
      <c r="D106" s="10"/>
      <c r="E106" s="9"/>
      <c r="F106" s="9"/>
    </row>
    <row r="107" ht="17" customHeight="1" spans="2:6" x14ac:dyDescent="0.25">
      <c r="B107" s="18"/>
      <c r="C107" s="9"/>
      <c r="D107" s="10"/>
      <c r="E107" s="9"/>
      <c r="F107" s="9"/>
    </row>
    <row r="108" ht="17" customHeight="1" spans="2:6" x14ac:dyDescent="0.25">
      <c r="B108" s="18"/>
      <c r="C108" s="9"/>
      <c r="D108" s="10"/>
      <c r="E108" s="9"/>
      <c r="F108" s="9"/>
    </row>
    <row r="109" ht="17" customHeight="1" spans="2:6" x14ac:dyDescent="0.25">
      <c r="B109" s="18"/>
      <c r="C109" s="9"/>
      <c r="D109" s="10"/>
      <c r="E109" s="9"/>
      <c r="F109" s="9"/>
    </row>
    <row r="110" ht="17" customHeight="1" spans="2:6" x14ac:dyDescent="0.25">
      <c r="B110" s="18"/>
      <c r="C110" s="9"/>
      <c r="D110" s="10"/>
      <c r="E110" s="9"/>
      <c r="F110" s="9"/>
    </row>
    <row r="111" ht="17" customHeight="1" spans="2:6" x14ac:dyDescent="0.25">
      <c r="B111" s="18"/>
      <c r="C111" s="9"/>
      <c r="D111" s="10"/>
      <c r="E111" s="9"/>
      <c r="F111" s="9"/>
    </row>
    <row r="112" ht="17" customHeight="1" spans="2:6" x14ac:dyDescent="0.25">
      <c r="B112" s="18"/>
      <c r="C112" s="9"/>
      <c r="D112" s="10"/>
      <c r="E112" s="9"/>
      <c r="F112" s="9"/>
    </row>
    <row r="113" ht="17" customHeight="1" spans="2:6" x14ac:dyDescent="0.25">
      <c r="B113" s="18"/>
      <c r="C113" s="9"/>
      <c r="D113" s="10"/>
      <c r="E113" s="9"/>
      <c r="F113" s="9"/>
    </row>
    <row r="114" ht="17" customHeight="1" spans="2:6" x14ac:dyDescent="0.25">
      <c r="B114" s="18"/>
      <c r="C114" s="9"/>
      <c r="D114" s="10"/>
      <c r="E114" s="9"/>
      <c r="F114" s="9"/>
    </row>
    <row r="115" ht="17" customHeight="1" spans="2:6" x14ac:dyDescent="0.25">
      <c r="B115" s="18"/>
      <c r="C115" s="9"/>
      <c r="D115" s="10"/>
      <c r="E115" s="9"/>
      <c r="F115" s="9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2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40" customWidth="1"/>
    <col min="3" max="3" width="14" customWidth="1"/>
    <col min="4" max="6" width="12" customWidth="1"/>
  </cols>
  <sheetData>
    <row r="1" ht="34" customHeight="1" spans="2:6" x14ac:dyDescent="0.25">
      <c r="B1" s="1" t="s">
        <v>34</v>
      </c>
      <c r="D1" s="2" t="s">
        <v>1</v>
      </c>
      <c r="E1" s="2"/>
      <c r="F1" s="2"/>
    </row>
    <row r="2" ht="28" customHeight="1" spans="2:6" x14ac:dyDescent="0.25">
      <c r="B2" s="3" t="s">
        <v>35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6" t="s">
        <v>36</v>
      </c>
      <c r="C5" s="7" t="s">
        <v>37</v>
      </c>
    </row>
    <row r="6" ht="17" customHeight="1" spans="2:3" x14ac:dyDescent="0.25">
      <c r="B6" s="19" t="s">
        <v>38</v>
      </c>
      <c r="C6" s="20">
        <f>DATE(2026,10,18)</f>
        <v>46313</v>
      </c>
    </row>
    <row r="7" ht="17" customHeight="1" spans="2:3" x14ac:dyDescent="0.25">
      <c r="B7" s="19" t="s">
        <v>39</v>
      </c>
      <c r="C7" s="14">
        <f>COUNTA(Goals!$B$6:$B$17)</f>
        <v>7</v>
      </c>
    </row>
    <row r="8" ht="17" customHeight="1" spans="2:3" x14ac:dyDescent="0.25">
      <c r="B8" s="19" t="s">
        <v>40</v>
      </c>
      <c r="C8" s="12">
        <f>SUM(Goals!$C$6:$C$17)</f>
        <v>26800</v>
      </c>
    </row>
    <row r="9" ht="17" customHeight="1" spans="2:3" x14ac:dyDescent="0.25">
      <c r="B9" s="19" t="s">
        <v>41</v>
      </c>
      <c r="C9" s="12">
        <f>SUM(Goals!$G$6:$G$17)</f>
        <v>16820</v>
      </c>
    </row>
    <row r="10" ht="17" customHeight="1" spans="2:3" x14ac:dyDescent="0.25">
      <c r="B10" s="19" t="s">
        <v>10</v>
      </c>
      <c r="C10" s="12">
        <f>SUM(Goals!$H$6:$H$17)</f>
        <v>9980</v>
      </c>
    </row>
    <row r="11" ht="17" customHeight="1" spans="2:3" x14ac:dyDescent="0.25">
      <c r="B11" s="19" t="s">
        <v>42</v>
      </c>
      <c r="C11" s="13">
        <f>IF(C8=0,0,MIN(1,C9/C8))</f>
        <v>0.6276119402985074</v>
      </c>
    </row>
    <row r="12" ht="17" customHeight="1" spans="2:3" x14ac:dyDescent="0.25">
      <c r="B12" s="19" t="s">
        <v>43</v>
      </c>
      <c r="C12" s="12">
        <f>SUM(Goals!$K$6:$K$17)</f>
        <v>1413.9915966386554</v>
      </c>
    </row>
    <row r="13" ht="17" customHeight="1" spans="2:3" x14ac:dyDescent="0.25">
      <c r="B13" s="19" t="s">
        <v>44</v>
      </c>
      <c r="C13" s="12">
        <f>SUM(Goals!$L$6:$L$17)</f>
        <v>326.305753070459</v>
      </c>
    </row>
    <row r="14" ht="17" customHeight="1" spans="2:3" x14ac:dyDescent="0.25">
      <c r="B14" s="19" t="s">
        <v>45</v>
      </c>
      <c r="C14" s="14">
        <f>COUNTIFS(Goals!$M$6:$M$17,"Reached")</f>
        <v>1</v>
      </c>
    </row>
    <row r="15" ht="17" customHeight="1" spans="2:3" x14ac:dyDescent="0.25">
      <c r="B15" s="19" t="s">
        <v>46</v>
      </c>
      <c r="C15" s="14">
        <f>COUNTIFS(Goals!$M$6:$M$17,"Past date")</f>
        <v>1</v>
      </c>
    </row>
    <row r="16" ht="17" customHeight="1" spans="2:3" x14ac:dyDescent="0.25">
      <c r="B16" s="19" t="s">
        <v>47</v>
      </c>
      <c r="C16" s="12">
        <f>SUMIFS(Deposits!$D$6:$D$105,Deposits!$B$6:$B$105,"&gt;"&amp;(C6-30),Deposits!$B$6:$B$105,"&lt;="&amp;C6)</f>
        <v>1325</v>
      </c>
    </row>
    <row r="17" ht="17" customHeight="1" spans="2:3" x14ac:dyDescent="0.25">
      <c r="B17" s="19" t="s">
        <v>48</v>
      </c>
      <c r="C17" s="12">
        <f>SUMIFS(Deposits!$D$6:$D$105,Deposits!$B$6:$B$105,"&gt;"&amp;(C6-91),Deposits!$B$6:$B$105,"&lt;="&amp;C6)/3</f>
        <v>1098.3333333333333</v>
      </c>
    </row>
    <row r="18" ht="17" customHeight="1" spans="2:3" x14ac:dyDescent="0.25">
      <c r="B18" s="19" t="s">
        <v>49</v>
      </c>
      <c r="C18" s="12">
        <f>SUMIFS(Deposits!$D$6:$D$105,Deposits!$B$6:$B$105,"&gt;="&amp;DATE(YEAR(C6),1,1),Deposits!$B$6:$B$105,"&lt;="&amp;C6,Deposits!$D$6:$D$105,"&gt;0")</f>
        <v>11270</v>
      </c>
    </row>
    <row r="19" ht="17" customHeight="1" spans="2:3" x14ac:dyDescent="0.25">
      <c r="B19" s="19" t="s">
        <v>50</v>
      </c>
      <c r="C19" s="12">
        <f>-SUMIFS(Deposits!$D$6:$D$105,Deposits!$B$6:$B$105,"&gt;="&amp;DATE(YEAR(C6),1,1),Deposits!$B$6:$B$105,"&lt;="&amp;C6,Deposits!$D$6:$D$105,"&lt;0")</f>
        <v>350</v>
      </c>
    </row>
    <row r="20" ht="17" customHeight="1" spans="2:3" x14ac:dyDescent="0.25">
      <c r="B20" s="19" t="s">
        <v>51</v>
      </c>
      <c r="C20" s="14">
        <f>COUNTIFS(Deposits!$F$6:$F$105,"Not a goal")</f>
        <v>0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Goals</vt:lpstr>
      <vt:lpstr>Deposits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Savings Tracker</dc:title>
  <dc:subject/>
  <dc:description/>
  <cp:keywords/>
  <cp:category/>
  <cp:lastModifiedBy>Unknown</cp:lastModifiedBy>
  <dcterms:created xsi:type="dcterms:W3CDTF">2026-10-19T11:59:03Z</dcterms:created>
  <dcterms:modified xsi:type="dcterms:W3CDTF">2026-10-19T11:59:03Z</dcterms:modified>
</cp:coreProperties>
</file>