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gn-Out Sheet" state="visible" r:id="rId4"/>
    <sheet sheetId="2" name="Equipment List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<sst xmlns="http://schemas.openxmlformats.org/spreadsheetml/2006/main" count="136" uniqueCount="81">
  <si>
    <t>Item</t>
  </si>
  <si>
    <t>Tag or ID</t>
  </si>
  <si>
    <t>Borrowed by</t>
  </si>
  <si>
    <t>Phone or dept</t>
  </si>
  <si>
    <t>Date out</t>
  </si>
  <si>
    <t>Time out</t>
  </si>
  <si>
    <t>Due back</t>
  </si>
  <si>
    <t>Returned</t>
  </si>
  <si>
    <t>Date returned</t>
  </si>
  <si>
    <t>Condition or notes</t>
  </si>
  <si>
    <t>Status</t>
  </si>
  <si>
    <t>Days out</t>
  </si>
  <si>
    <t>Projector</t>
  </si>
  <si>
    <t>AV-01</t>
  </si>
  <si>
    <t>Karen Liu</t>
  </si>
  <si>
    <t>Sales</t>
  </si>
  <si>
    <t>Good, remote included</t>
  </si>
  <si>
    <t>Company van keys</t>
  </si>
  <si>
    <t>VAN-1</t>
  </si>
  <si>
    <t>Mike Russo</t>
  </si>
  <si>
    <t>Facilities</t>
  </si>
  <si>
    <t>Fuel half full</t>
  </si>
  <si>
    <t>Laptop (loaner)</t>
  </si>
  <si>
    <t>LT-03</t>
  </si>
  <si>
    <t>Jasmine Ortiz</t>
  </si>
  <si>
    <t>(555) 013-2290</t>
  </si>
  <si>
    <t>Charger missing, found in her bag next day</t>
  </si>
  <si>
    <t>Storage room key</t>
  </si>
  <si>
    <t>KEY-04</t>
  </si>
  <si>
    <t>Paul Grant</t>
  </si>
  <si>
    <t>Events</t>
  </si>
  <si>
    <t>DSLR camera kit</t>
  </si>
  <si>
    <t>CAM-1</t>
  </si>
  <si>
    <t>Olivia Chen</t>
  </si>
  <si>
    <t>Marketing</t>
  </si>
  <si>
    <t>Good, 2 batteries returned</t>
  </si>
  <si>
    <t>Folding tables (6)</t>
  </si>
  <si>
    <t>TBL-6</t>
  </si>
  <si>
    <t>One table leg bent</t>
  </si>
  <si>
    <t>Cordless drill</t>
  </si>
  <si>
    <t>TL-02</t>
  </si>
  <si>
    <t>LT-01</t>
  </si>
  <si>
    <t>Sam Rivera</t>
  </si>
  <si>
    <t>New hire, IT</t>
  </si>
  <si>
    <t>Until his own laptop arrives</t>
  </si>
  <si>
    <t>Conference speakerphone</t>
  </si>
  <si>
    <t>AV-04</t>
  </si>
  <si>
    <t>Andre Wilson</t>
  </si>
  <si>
    <t>Delivery</t>
  </si>
  <si>
    <t>Fuel topped up</t>
  </si>
  <si>
    <t>Master key</t>
  </si>
  <si>
    <t>KEY-01</t>
  </si>
  <si>
    <t>Ruth Adams</t>
  </si>
  <si>
    <t>Office manager</t>
  </si>
  <si>
    <t>For the alarm company visit</t>
  </si>
  <si>
    <t>Ladder (8 ft)</t>
  </si>
  <si>
    <t>TL-05</t>
  </si>
  <si>
    <t>Dev Patel</t>
  </si>
  <si>
    <t>Training</t>
  </si>
  <si>
    <t>Room B training</t>
  </si>
  <si>
    <t>iPad</t>
  </si>
  <si>
    <t>TAB-2</t>
  </si>
  <si>
    <t>Trade show booth</t>
  </si>
  <si>
    <t>Kept in</t>
  </si>
  <si>
    <t>Times borrowed</t>
  </si>
  <si>
    <t>Out now</t>
  </si>
  <si>
    <t>Availability</t>
  </si>
  <si>
    <t>IT closet</t>
  </si>
  <si>
    <t>Marketing cabinet</t>
  </si>
  <si>
    <t>Key box, front desk</t>
  </si>
  <si>
    <t>Maintenance room</t>
  </si>
  <si>
    <t>Storage room</t>
  </si>
  <si>
    <t>Count</t>
  </si>
  <si>
    <t>Today's date</t>
  </si>
  <si>
    <t>Sign-outs logged</t>
  </si>
  <si>
    <t>Out right now</t>
  </si>
  <si>
    <t>Overdue</t>
  </si>
  <si>
    <t>Due back today</t>
  </si>
  <si>
    <t>Returned late</t>
  </si>
  <si>
    <t>Items on the equipment list</t>
  </si>
  <si>
    <t>Items available now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</si>
</sst>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#,##0.##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8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L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4" width="16" customWidth="1"/>
    <col min="5" max="5" width="13" customWidth="1"/>
    <col min="7" max="7" width="13" customWidth="1"/>
    <col min="9" max="9" width="13" customWidth="1"/>
    <col min="10" max="10" width="38" customWidth="1"/>
    <col min="11" max="11" width="13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s="2">
        <v>46321</v>
      </c>
      <c r="F2" s="3">
        <v>0.375</v>
      </c>
      <c r="G2" s="2">
        <v>46322</v>
      </c>
      <c r="H2" t="b">
        <v>1</v>
      </c>
      <c r="I2" s="2">
        <v>46322</v>
      </c>
      <c r="J2" t="s">
        <v>16</v>
      </c>
      <c r="K2" t="str">
        <f>IF(ISBLANK(A2),"",IF(H2=TRUE,IF(AND(ISNUMBER(I2),ISNUMBER(G2),I2&gt;G2),"Returned late","Returned"),IF(ISBLANK(G2),"Out",IF(G2&lt;Summary!$B$2,"Overdue",IF(G2=Summary!$B$2,"Due today","Out")))))</f>
        <v>Returned</v>
      </c>
      <c r="L2" s="4">
        <f>IF(OR(ISBLANK(A2),ISBLANK(E2)),"",IF(H2=TRUE,IF(ISNUMBER(I2),I2-E2,""),Summary!$B$2-E2))</f>
        <v>1</v>
      </c>
    </row>
    <row r="3" spans="1:12" x14ac:dyDescent="0.25">
      <c r="A3" t="s">
        <v>17</v>
      </c>
      <c r="B3" t="s">
        <v>18</v>
      </c>
      <c r="C3" t="s">
        <v>19</v>
      </c>
      <c r="D3" t="s">
        <v>20</v>
      </c>
      <c r="E3" s="2">
        <v>46321</v>
      </c>
      <c r="F3" s="3">
        <v>0.3125</v>
      </c>
      <c r="G3" s="2">
        <v>46321</v>
      </c>
      <c r="H3" t="b">
        <v>1</v>
      </c>
      <c r="I3" s="2">
        <v>46321</v>
      </c>
      <c r="J3" t="s">
        <v>21</v>
      </c>
      <c r="K3" t="str">
        <f>IF(ISBLANK(A3),"",IF(H3=TRUE,IF(AND(ISNUMBER(I3),ISNUMBER(G3),I3&gt;G3),"Returned late","Returned"),IF(ISBLANK(G3),"Out",IF(G3&lt;Summary!$B$2,"Overdue",IF(G3=Summary!$B$2,"Due today","Out")))))</f>
        <v>Returned</v>
      </c>
      <c r="L3" s="4">
        <f>IF(OR(ISBLANK(A3),ISBLANK(E3)),"",IF(H3=TRUE,IF(ISNUMBER(I3),I3-E3,""),Summary!$B$2-E3))</f>
        <v>0</v>
      </c>
    </row>
    <row r="4" spans="1:12" x14ac:dyDescent="0.25">
      <c r="A4" t="s">
        <v>22</v>
      </c>
      <c r="B4" t="s">
        <v>23</v>
      </c>
      <c r="C4" t="s">
        <v>24</v>
      </c>
      <c r="D4" t="s">
        <v>25</v>
      </c>
      <c r="E4" s="2">
        <v>46322</v>
      </c>
      <c r="F4" s="3">
        <v>0.4270833333333333</v>
      </c>
      <c r="G4" s="2">
        <v>46329</v>
      </c>
      <c r="H4" t="b">
        <v>1</v>
      </c>
      <c r="I4" s="2">
        <v>46330</v>
      </c>
      <c r="J4" t="s">
        <v>26</v>
      </c>
      <c r="K4" t="str">
        <f>IF(ISBLANK(A4),"",IF(H4=TRUE,IF(AND(ISNUMBER(I4),ISNUMBER(G4),I4&gt;G4),"Returned late","Returned"),IF(ISBLANK(G4),"Out",IF(G4&lt;Summary!$B$2,"Overdue",IF(G4=Summary!$B$2,"Due today","Out")))))</f>
        <v>Returned late</v>
      </c>
      <c r="L4" s="4">
        <f>IF(OR(ISBLANK(A4),ISBLANK(E4)),"",IF(H4=TRUE,IF(ISNUMBER(I4),I4-E4,""),Summary!$B$2-E4))</f>
        <v>8</v>
      </c>
    </row>
    <row r="5" spans="1:12" x14ac:dyDescent="0.25">
      <c r="A5" t="s">
        <v>27</v>
      </c>
      <c r="B5" t="s">
        <v>28</v>
      </c>
      <c r="C5" t="s">
        <v>29</v>
      </c>
      <c r="D5" t="s">
        <v>30</v>
      </c>
      <c r="E5" s="2">
        <v>46323</v>
      </c>
      <c r="F5" s="3">
        <v>0.5416666666666666</v>
      </c>
      <c r="G5" s="2">
        <v>46323</v>
      </c>
      <c r="H5" t="b">
        <v>1</v>
      </c>
      <c r="I5" s="2">
        <v>46323</v>
      </c>
      <c r="K5" t="str">
        <f>IF(ISBLANK(A5),"",IF(H5=TRUE,IF(AND(ISNUMBER(I5),ISNUMBER(G5),I5&gt;G5),"Returned late","Returned"),IF(ISBLANK(G5),"Out",IF(G5&lt;Summary!$B$2,"Overdue",IF(G5=Summary!$B$2,"Due today","Out")))))</f>
        <v>Returned</v>
      </c>
      <c r="L5" s="4">
        <f>IF(OR(ISBLANK(A5),ISBLANK(E5)),"",IF(H5=TRUE,IF(ISNUMBER(I5),I5-E5,""),Summary!$B$2-E5))</f>
        <v>0</v>
      </c>
    </row>
    <row r="6" spans="1:12" x14ac:dyDescent="0.25">
      <c r="A6" t="s">
        <v>31</v>
      </c>
      <c r="B6" t="s">
        <v>32</v>
      </c>
      <c r="C6" t="s">
        <v>33</v>
      </c>
      <c r="D6" t="s">
        <v>34</v>
      </c>
      <c r="E6" s="2">
        <v>46324</v>
      </c>
      <c r="F6" s="3">
        <v>0.4791666666666667</v>
      </c>
      <c r="G6" s="2">
        <v>46328</v>
      </c>
      <c r="H6" t="b">
        <v>1</v>
      </c>
      <c r="I6" s="2">
        <v>46328</v>
      </c>
      <c r="J6" t="s">
        <v>35</v>
      </c>
      <c r="K6" t="str">
        <f>IF(ISBLANK(A6),"",IF(H6=TRUE,IF(AND(ISNUMBER(I6),ISNUMBER(G6),I6&gt;G6),"Returned late","Returned"),IF(ISBLANK(G6),"Out",IF(G6&lt;Summary!$B$2,"Overdue",IF(G6=Summary!$B$2,"Due today","Out")))))</f>
        <v>Returned</v>
      </c>
      <c r="L6" s="4">
        <f>IF(OR(ISBLANK(A6),ISBLANK(E6)),"",IF(H6=TRUE,IF(ISNUMBER(I6),I6-E6,""),Summary!$B$2-E6))</f>
        <v>4</v>
      </c>
    </row>
    <row r="7" spans="1:12" x14ac:dyDescent="0.25">
      <c r="A7" t="s">
        <v>36</v>
      </c>
      <c r="B7" t="s">
        <v>37</v>
      </c>
      <c r="C7" t="s">
        <v>29</v>
      </c>
      <c r="D7" t="s">
        <v>30</v>
      </c>
      <c r="E7" s="2">
        <v>46325</v>
      </c>
      <c r="F7" s="3">
        <v>0.625</v>
      </c>
      <c r="G7" s="2">
        <v>46328</v>
      </c>
      <c r="H7" t="b">
        <v>1</v>
      </c>
      <c r="I7" s="2">
        <v>46329</v>
      </c>
      <c r="J7" t="s">
        <v>38</v>
      </c>
      <c r="K7" t="str">
        <f>IF(ISBLANK(A7),"",IF(H7=TRUE,IF(AND(ISNUMBER(I7),ISNUMBER(G7),I7&gt;G7),"Returned late","Returned"),IF(ISBLANK(G7),"Out",IF(G7&lt;Summary!$B$2,"Overdue",IF(G7=Summary!$B$2,"Due today","Out")))))</f>
        <v>Returned late</v>
      </c>
      <c r="L7" s="4">
        <f>IF(OR(ISBLANK(A7),ISBLANK(E7)),"",IF(H7=TRUE,IF(ISNUMBER(I7),I7-E7,""),Summary!$B$2-E7))</f>
        <v>4</v>
      </c>
    </row>
    <row r="8" spans="1:12" x14ac:dyDescent="0.25">
      <c r="A8" t="s">
        <v>39</v>
      </c>
      <c r="B8" t="s">
        <v>40</v>
      </c>
      <c r="C8" t="s">
        <v>19</v>
      </c>
      <c r="D8" t="s">
        <v>20</v>
      </c>
      <c r="E8" s="2">
        <v>46328</v>
      </c>
      <c r="F8" s="3">
        <v>0.3333333333333333</v>
      </c>
      <c r="G8" s="2">
        <v>46330</v>
      </c>
      <c r="H8" t="b">
        <v>0</v>
      </c>
      <c r="I8" s="2"/>
      <c r="K8" t="str">
        <f>IF(ISBLANK(A8),"",IF(H8=TRUE,IF(AND(ISNUMBER(I8),ISNUMBER(G8),I8&gt;G8),"Returned late","Returned"),IF(ISBLANK(G8),"Out",IF(G8&lt;Summary!$B$2,"Overdue",IF(G8=Summary!$B$2,"Due today","Out")))))</f>
        <v>Overdue</v>
      </c>
      <c r="L8" s="4">
        <f>IF(OR(ISBLANK(A8),ISBLANK(E8)),"",IF(H8=TRUE,IF(ISNUMBER(I8),I8-E8,""),Summary!$B$2-E8))</f>
        <v>4</v>
      </c>
    </row>
    <row r="9" spans="1:12" x14ac:dyDescent="0.25">
      <c r="A9" t="s">
        <v>22</v>
      </c>
      <c r="B9" t="s">
        <v>41</v>
      </c>
      <c r="C9" t="s">
        <v>42</v>
      </c>
      <c r="D9" t="s">
        <v>43</v>
      </c>
      <c r="E9" s="2">
        <v>46328</v>
      </c>
      <c r="F9" s="3">
        <v>0.3958333333333333</v>
      </c>
      <c r="G9" s="2">
        <v>46339</v>
      </c>
      <c r="H9" t="b">
        <v>0</v>
      </c>
      <c r="I9" s="2"/>
      <c r="J9" t="s">
        <v>44</v>
      </c>
      <c r="K9" t="str">
        <f>IF(ISBLANK(A9),"",IF(H9=TRUE,IF(AND(ISNUMBER(I9),ISNUMBER(G9),I9&gt;G9),"Returned late","Returned"),IF(ISBLANK(G9),"Out",IF(G9&lt;Summary!$B$2,"Overdue",IF(G9=Summary!$B$2,"Due today","Out")))))</f>
        <v>Out</v>
      </c>
      <c r="L9" s="4">
        <f>IF(OR(ISBLANK(A9),ISBLANK(E9)),"",IF(H9=TRUE,IF(ISNUMBER(I9),I9-E9,""),Summary!$B$2-E9))</f>
        <v>4</v>
      </c>
    </row>
    <row r="10" spans="1:12" x14ac:dyDescent="0.25">
      <c r="A10" t="s">
        <v>45</v>
      </c>
      <c r="B10" t="s">
        <v>46</v>
      </c>
      <c r="C10" t="s">
        <v>14</v>
      </c>
      <c r="D10" t="s">
        <v>15</v>
      </c>
      <c r="E10" s="2">
        <v>46329</v>
      </c>
      <c r="F10" s="3">
        <v>0.5833333333333334</v>
      </c>
      <c r="G10" s="2">
        <v>46331</v>
      </c>
      <c r="H10" t="b">
        <v>0</v>
      </c>
      <c r="I10" s="2"/>
      <c r="K10" t="str">
        <f>IF(ISBLANK(A10),"",IF(H10=TRUE,IF(AND(ISNUMBER(I10),ISNUMBER(G10),I10&gt;G10),"Returned late","Returned"),IF(ISBLANK(G10),"Out",IF(G10&lt;Summary!$B$2,"Overdue",IF(G10=Summary!$B$2,"Due today","Out")))))</f>
        <v>Overdue</v>
      </c>
      <c r="L10" s="4">
        <f>IF(OR(ISBLANK(A10),ISBLANK(E10)),"",IF(H10=TRUE,IF(ISNUMBER(I10),I10-E10,""),Summary!$B$2-E10))</f>
        <v>3</v>
      </c>
    </row>
    <row r="11" spans="1:12" x14ac:dyDescent="0.25">
      <c r="A11" t="s">
        <v>17</v>
      </c>
      <c r="B11" t="s">
        <v>18</v>
      </c>
      <c r="C11" t="s">
        <v>47</v>
      </c>
      <c r="D11" t="s">
        <v>48</v>
      </c>
      <c r="E11" s="2">
        <v>46330</v>
      </c>
      <c r="F11" s="3">
        <v>0.3229166666666667</v>
      </c>
      <c r="G11" s="2">
        <v>46330</v>
      </c>
      <c r="H11" t="b">
        <v>1</v>
      </c>
      <c r="I11" s="2">
        <v>46330</v>
      </c>
      <c r="J11" t="s">
        <v>49</v>
      </c>
      <c r="K11" t="str">
        <f>IF(ISBLANK(A11),"",IF(H11=TRUE,IF(AND(ISNUMBER(I11),ISNUMBER(G11),I11&gt;G11),"Returned late","Returned"),IF(ISBLANK(G11),"Out",IF(G11&lt;Summary!$B$2,"Overdue",IF(G11=Summary!$B$2,"Due today","Out")))))</f>
        <v>Returned</v>
      </c>
      <c r="L11" s="4">
        <f>IF(OR(ISBLANK(A11),ISBLANK(E11)),"",IF(H11=TRUE,IF(ISNUMBER(I11),I11-E11,""),Summary!$B$2-E11))</f>
        <v>0</v>
      </c>
    </row>
    <row r="12" spans="1:12" x14ac:dyDescent="0.25">
      <c r="A12" t="s">
        <v>50</v>
      </c>
      <c r="B12" t="s">
        <v>51</v>
      </c>
      <c r="C12" t="s">
        <v>52</v>
      </c>
      <c r="D12" t="s">
        <v>53</v>
      </c>
      <c r="E12" s="2">
        <v>46331</v>
      </c>
      <c r="F12" s="3">
        <v>0.6875</v>
      </c>
      <c r="G12" s="2">
        <v>46332</v>
      </c>
      <c r="H12" t="b">
        <v>0</v>
      </c>
      <c r="I12" s="2"/>
      <c r="J12" t="s">
        <v>54</v>
      </c>
      <c r="K12" t="str">
        <f>IF(ISBLANK(A12),"",IF(H12=TRUE,IF(AND(ISNUMBER(I12),ISNUMBER(G12),I12&gt;G12),"Returned late","Returned"),IF(ISBLANK(G12),"Out",IF(G12&lt;Summary!$B$2,"Overdue",IF(G12=Summary!$B$2,"Due today","Out")))))</f>
        <v>Due today</v>
      </c>
      <c r="L12" s="4">
        <f>IF(OR(ISBLANK(A12),ISBLANK(E12)),"",IF(H12=TRUE,IF(ISNUMBER(I12),I12-E12,""),Summary!$B$2-E12))</f>
        <v>1</v>
      </c>
    </row>
    <row r="13" spans="1:12" x14ac:dyDescent="0.25">
      <c r="A13" t="s">
        <v>55</v>
      </c>
      <c r="B13" t="s">
        <v>56</v>
      </c>
      <c r="C13" t="s">
        <v>19</v>
      </c>
      <c r="D13" t="s">
        <v>20</v>
      </c>
      <c r="E13" s="2">
        <v>46331</v>
      </c>
      <c r="F13" s="3">
        <v>0.4166666666666667</v>
      </c>
      <c r="G13" s="2">
        <v>46332</v>
      </c>
      <c r="H13" t="b">
        <v>0</v>
      </c>
      <c r="I13" s="2"/>
      <c r="K13" t="str">
        <f>IF(ISBLANK(A13),"",IF(H13=TRUE,IF(AND(ISNUMBER(I13),ISNUMBER(G13),I13&gt;G13),"Returned late","Returned"),IF(ISBLANK(G13),"Out",IF(G13&lt;Summary!$B$2,"Overdue",IF(G13=Summary!$B$2,"Due today","Out")))))</f>
        <v>Due today</v>
      </c>
      <c r="L13" s="4">
        <f>IF(OR(ISBLANK(A13),ISBLANK(E13)),"",IF(H13=TRUE,IF(ISNUMBER(I13),I13-E13,""),Summary!$B$2-E13))</f>
        <v>1</v>
      </c>
    </row>
    <row r="14" spans="1:12" x14ac:dyDescent="0.25">
      <c r="A14" t="s">
        <v>12</v>
      </c>
      <c r="B14" t="s">
        <v>13</v>
      </c>
      <c r="C14" t="s">
        <v>57</v>
      </c>
      <c r="D14" t="s">
        <v>58</v>
      </c>
      <c r="E14" s="2">
        <v>46332</v>
      </c>
      <c r="F14" s="3">
        <v>0.3645833333333333</v>
      </c>
      <c r="G14" s="2">
        <v>46332</v>
      </c>
      <c r="H14" t="b">
        <v>0</v>
      </c>
      <c r="I14" s="2"/>
      <c r="J14" t="s">
        <v>59</v>
      </c>
      <c r="K14" t="str">
        <f>IF(ISBLANK(A14),"",IF(H14=TRUE,IF(AND(ISNUMBER(I14),ISNUMBER(G14),I14&gt;G14),"Returned late","Returned"),IF(ISBLANK(G14),"Out",IF(G14&lt;Summary!$B$2,"Overdue",IF(G14=Summary!$B$2,"Due today","Out")))))</f>
        <v>Due today</v>
      </c>
      <c r="L14" s="4">
        <f>IF(OR(ISBLANK(A14),ISBLANK(E14)),"",IF(H14=TRUE,IF(ISNUMBER(I14),I14-E14,""),Summary!$B$2-E14))</f>
        <v>0</v>
      </c>
    </row>
    <row r="15" spans="1:12" x14ac:dyDescent="0.25">
      <c r="A15" t="s">
        <v>60</v>
      </c>
      <c r="B15" t="s">
        <v>61</v>
      </c>
      <c r="C15" t="s">
        <v>33</v>
      </c>
      <c r="D15" t="s">
        <v>34</v>
      </c>
      <c r="E15" s="2">
        <v>46332</v>
      </c>
      <c r="F15" s="3">
        <v>0.3819444444444444</v>
      </c>
      <c r="G15" s="2">
        <v>46336</v>
      </c>
      <c r="H15" t="b">
        <v>0</v>
      </c>
      <c r="I15" s="2"/>
      <c r="J15" t="s">
        <v>62</v>
      </c>
      <c r="K15" t="str">
        <f>IF(ISBLANK(A15),"",IF(H15=TRUE,IF(AND(ISNUMBER(I15),ISNUMBER(G15),I15&gt;G15),"Returned late","Returned"),IF(ISBLANK(G15),"Out",IF(G15&lt;Summary!$B$2,"Overdue",IF(G15=Summary!$B$2,"Due today","Out")))))</f>
        <v>Out</v>
      </c>
      <c r="L15" s="4">
        <f>IF(OR(ISBLANK(A15),ISBLANK(E15)),"",IF(H15=TRUE,IF(ISNUMBER(I15),I15-E15,""),Summary!$B$2-E15))</f>
        <v>0</v>
      </c>
    </row>
    <row r="16" spans="1:12" x14ac:dyDescent="0.25">
      <c r="A16" t="s">
        <v>31</v>
      </c>
      <c r="B16" t="s">
        <v>32</v>
      </c>
      <c r="C16" t="s">
        <v>33</v>
      </c>
      <c r="D16" t="s">
        <v>34</v>
      </c>
      <c r="E16" s="2">
        <v>46332</v>
      </c>
      <c r="F16" s="3">
        <v>0.3819444444444444</v>
      </c>
      <c r="G16" s="2">
        <v>46336</v>
      </c>
      <c r="H16" t="b">
        <v>0</v>
      </c>
      <c r="I16" s="2"/>
      <c r="J16" t="s">
        <v>62</v>
      </c>
      <c r="K16" t="str">
        <f>IF(ISBLANK(A16),"",IF(H16=TRUE,IF(AND(ISNUMBER(I16),ISNUMBER(G16),I16&gt;G16),"Returned late","Returned"),IF(ISBLANK(G16),"Out",IF(G16&lt;Summary!$B$2,"Overdue",IF(G16=Summary!$B$2,"Due today","Out")))))</f>
        <v>Out</v>
      </c>
      <c r="L16" s="4">
        <f>IF(OR(ISBLANK(A16),ISBLANK(E16)),"",IF(H16=TRUE,IF(ISNUMBER(I16),I16-E16,""),Summary!$B$2-E16))</f>
        <v>0</v>
      </c>
    </row>
    <row r="17" spans="1:12" x14ac:dyDescent="0.25">
      <c r="E17" s="2"/>
      <c r="F17" s="3"/>
      <c r="G17" s="2"/>
      <c r="H17" t="b">
        <v>0</v>
      </c>
      <c r="I17" s="2"/>
      <c r="K17" t="str">
        <f>IF(ISBLANK(A17),"",IF(H17=TRUE,IF(AND(ISNUMBER(I17),ISNUMBER(G17),I17&gt;G17),"Returned late","Returned"),IF(ISBLANK(G17),"Out",IF(G17&lt;Summary!$B$2,"Overdue",IF(G17=Summary!$B$2,"Due today","Out")))))</f>
        <v/>
      </c>
      <c r="L17" s="4" t="str">
        <f>IF(OR(ISBLANK(A17),ISBLANK(E17)),"",IF(H17=TRUE,IF(ISNUMBER(I17),I17-E17,""),Summary!$B$2-E17))</f>
        <v/>
      </c>
    </row>
    <row r="18" spans="1:12" x14ac:dyDescent="0.25">
      <c r="E18" s="2"/>
      <c r="F18" s="3"/>
      <c r="G18" s="2"/>
      <c r="H18" t="b">
        <v>0</v>
      </c>
      <c r="I18" s="2"/>
      <c r="K18" t="str">
        <f>IF(ISBLANK(A18),"",IF(H18=TRUE,IF(AND(ISNUMBER(I18),ISNUMBER(G18),I18&gt;G18),"Returned late","Returned"),IF(ISBLANK(G18),"Out",IF(G18&lt;Summary!$B$2,"Overdue",IF(G18=Summary!$B$2,"Due today","Out")))))</f>
        <v/>
      </c>
      <c r="L18" s="4" t="str">
        <f>IF(OR(ISBLANK(A18),ISBLANK(E18)),"",IF(H18=TRUE,IF(ISNUMBER(I18),I18-E18,""),Summary!$B$2-E18))</f>
        <v/>
      </c>
    </row>
    <row r="19" spans="1:12" x14ac:dyDescent="0.25">
      <c r="E19" s="2"/>
      <c r="F19" s="3"/>
      <c r="G19" s="2"/>
      <c r="H19" t="b">
        <v>0</v>
      </c>
      <c r="I19" s="2"/>
      <c r="K19" t="str">
        <f>IF(ISBLANK(A19),"",IF(H19=TRUE,IF(AND(ISNUMBER(I19),ISNUMBER(G19),I19&gt;G19),"Returned late","Returned"),IF(ISBLANK(G19),"Out",IF(G19&lt;Summary!$B$2,"Overdue",IF(G19=Summary!$B$2,"Due today","Out")))))</f>
        <v/>
      </c>
      <c r="L19" s="4" t="str">
        <f>IF(OR(ISBLANK(A19),ISBLANK(E19)),"",IF(H19=TRUE,IF(ISNUMBER(I19),I19-E19,""),Summary!$B$2-E19))</f>
        <v/>
      </c>
    </row>
    <row r="20" spans="1:12" x14ac:dyDescent="0.25">
      <c r="E20" s="2"/>
      <c r="F20" s="3"/>
      <c r="G20" s="2"/>
      <c r="H20" t="b">
        <v>0</v>
      </c>
      <c r="I20" s="2"/>
      <c r="K20" t="str">
        <f>IF(ISBLANK(A20),"",IF(H20=TRUE,IF(AND(ISNUMBER(I20),ISNUMBER(G20),I20&gt;G20),"Returned late","Returned"),IF(ISBLANK(G20),"Out",IF(G20&lt;Summary!$B$2,"Overdue",IF(G20=Summary!$B$2,"Due today","Out")))))</f>
        <v/>
      </c>
      <c r="L20" s="4" t="str">
        <f>IF(OR(ISBLANK(A20),ISBLANK(E20)),"",IF(H20=TRUE,IF(ISNUMBER(I20),I20-E20,""),Summary!$B$2-E20))</f>
        <v/>
      </c>
    </row>
    <row r="21" spans="1:12" x14ac:dyDescent="0.25">
      <c r="E21" s="2"/>
      <c r="F21" s="3"/>
      <c r="G21" s="2"/>
      <c r="H21" t="b">
        <v>0</v>
      </c>
      <c r="I21" s="2"/>
      <c r="K21" t="str">
        <f>IF(ISBLANK(A21),"",IF(H21=TRUE,IF(AND(ISNUMBER(I21),ISNUMBER(G21),I21&gt;G21),"Returned late","Returned"),IF(ISBLANK(G21),"Out",IF(G21&lt;Summary!$B$2,"Overdue",IF(G21=Summary!$B$2,"Due today","Out")))))</f>
        <v/>
      </c>
      <c r="L21" s="4" t="str">
        <f>IF(OR(ISBLANK(A21),ISBLANK(E21)),"",IF(H21=TRUE,IF(ISNUMBER(I21),I21-E21,""),Summary!$B$2-E21))</f>
        <v/>
      </c>
    </row>
    <row r="22" spans="1:12" x14ac:dyDescent="0.25">
      <c r="E22" s="2"/>
      <c r="F22" s="3"/>
      <c r="G22" s="2"/>
      <c r="H22" t="b">
        <v>0</v>
      </c>
      <c r="I22" s="2"/>
      <c r="K22" t="str">
        <f>IF(ISBLANK(A22),"",IF(H22=TRUE,IF(AND(ISNUMBER(I22),ISNUMBER(G22),I22&gt;G22),"Returned late","Returned"),IF(ISBLANK(G22),"Out",IF(G22&lt;Summary!$B$2,"Overdue",IF(G22=Summary!$B$2,"Due today","Out")))))</f>
        <v/>
      </c>
      <c r="L22" s="4" t="str">
        <f>IF(OR(ISBLANK(A22),ISBLANK(E22)),"",IF(H22=TRUE,IF(ISNUMBER(I22),I22-E22,""),Summary!$B$2-E22))</f>
        <v/>
      </c>
    </row>
    <row r="23" spans="1:12" x14ac:dyDescent="0.25">
      <c r="E23" s="2"/>
      <c r="F23" s="3"/>
      <c r="G23" s="2"/>
      <c r="H23" t="b">
        <v>0</v>
      </c>
      <c r="I23" s="2"/>
      <c r="K23" t="str">
        <f>IF(ISBLANK(A23),"",IF(H23=TRUE,IF(AND(ISNUMBER(I23),ISNUMBER(G23),I23&gt;G23),"Returned late","Returned"),IF(ISBLANK(G23),"Out",IF(G23&lt;Summary!$B$2,"Overdue",IF(G23=Summary!$B$2,"Due today","Out")))))</f>
        <v/>
      </c>
      <c r="L23" s="4" t="str">
        <f>IF(OR(ISBLANK(A23),ISBLANK(E23)),"",IF(H23=TRUE,IF(ISNUMBER(I23),I23-E23,""),Summary!$B$2-E23))</f>
        <v/>
      </c>
    </row>
    <row r="24" spans="1:12" x14ac:dyDescent="0.25">
      <c r="E24" s="2"/>
      <c r="F24" s="3"/>
      <c r="G24" s="2"/>
      <c r="H24" t="b">
        <v>0</v>
      </c>
      <c r="I24" s="2"/>
      <c r="K24" t="str">
        <f>IF(ISBLANK(A24),"",IF(H24=TRUE,IF(AND(ISNUMBER(I24),ISNUMBER(G24),I24&gt;G24),"Returned late","Returned"),IF(ISBLANK(G24),"Out",IF(G24&lt;Summary!$B$2,"Overdue",IF(G24=Summary!$B$2,"Due today","Out")))))</f>
        <v/>
      </c>
      <c r="L24" s="4" t="str">
        <f>IF(OR(ISBLANK(A24),ISBLANK(E24)),"",IF(H24=TRUE,IF(ISNUMBER(I24),I24-E24,""),Summary!$B$2-E24))</f>
        <v/>
      </c>
    </row>
    <row r="25" spans="1:12" x14ac:dyDescent="0.25">
      <c r="E25" s="2"/>
      <c r="F25" s="3"/>
      <c r="G25" s="2"/>
      <c r="H25" t="b">
        <v>0</v>
      </c>
      <c r="I25" s="2"/>
      <c r="K25" t="str">
        <f>IF(ISBLANK(A25),"",IF(H25=TRUE,IF(AND(ISNUMBER(I25),ISNUMBER(G25),I25&gt;G25),"Returned late","Returned"),IF(ISBLANK(G25),"Out",IF(G25&lt;Summary!$B$2,"Overdue",IF(G25=Summary!$B$2,"Due today","Out")))))</f>
        <v/>
      </c>
      <c r="L25" s="4" t="str">
        <f>IF(OR(ISBLANK(A25),ISBLANK(E25)),"",IF(H25=TRUE,IF(ISNUMBER(I25),I25-E25,""),Summary!$B$2-E25))</f>
        <v/>
      </c>
    </row>
    <row r="26" spans="1:12" x14ac:dyDescent="0.25">
      <c r="E26" s="2"/>
      <c r="F26" s="3"/>
      <c r="G26" s="2"/>
      <c r="H26" t="b">
        <v>0</v>
      </c>
      <c r="I26" s="2"/>
      <c r="K26" t="str">
        <f>IF(ISBLANK(A26),"",IF(H26=TRUE,IF(AND(ISNUMBER(I26),ISNUMBER(G26),I26&gt;G26),"Returned late","Returned"),IF(ISBLANK(G26),"Out",IF(G26&lt;Summary!$B$2,"Overdue",IF(G26=Summary!$B$2,"Due today","Out")))))</f>
        <v/>
      </c>
      <c r="L26" s="4" t="str">
        <f>IF(OR(ISBLANK(A26),ISBLANK(E26)),"",IF(H26=TRUE,IF(ISNUMBER(I26),I26-E26,""),Summary!$B$2-E26))</f>
        <v/>
      </c>
    </row>
    <row r="27" spans="1:12" x14ac:dyDescent="0.25">
      <c r="E27" s="2"/>
      <c r="F27" s="3"/>
      <c r="G27" s="2"/>
      <c r="H27" t="b">
        <v>0</v>
      </c>
      <c r="I27" s="2"/>
      <c r="K27" t="str">
        <f>IF(ISBLANK(A27),"",IF(H27=TRUE,IF(AND(ISNUMBER(I27),ISNUMBER(G27),I27&gt;G27),"Returned late","Returned"),IF(ISBLANK(G27),"Out",IF(G27&lt;Summary!$B$2,"Overdue",IF(G27=Summary!$B$2,"Due today","Out")))))</f>
        <v/>
      </c>
      <c r="L27" s="4" t="str">
        <f>IF(OR(ISBLANK(A27),ISBLANK(E27)),"",IF(H27=TRUE,IF(ISNUMBER(I27),I27-E27,""),Summary!$B$2-E27))</f>
        <v/>
      </c>
    </row>
    <row r="28" spans="1:12" x14ac:dyDescent="0.25">
      <c r="E28" s="2"/>
      <c r="F28" s="3"/>
      <c r="G28" s="2"/>
      <c r="H28" t="b">
        <v>0</v>
      </c>
      <c r="I28" s="2"/>
      <c r="K28" t="str">
        <f>IF(ISBLANK(A28),"",IF(H28=TRUE,IF(AND(ISNUMBER(I28),ISNUMBER(G28),I28&gt;G28),"Returned late","Returned"),IF(ISBLANK(G28),"Out",IF(G28&lt;Summary!$B$2,"Overdue",IF(G28=Summary!$B$2,"Due today","Out")))))</f>
        <v/>
      </c>
      <c r="L28" s="4" t="str">
        <f>IF(OR(ISBLANK(A28),ISBLANK(E28)),"",IF(H28=TRUE,IF(ISNUMBER(I28),I28-E28,""),Summary!$B$2-E28))</f>
        <v/>
      </c>
    </row>
    <row r="29" spans="1:12" x14ac:dyDescent="0.25">
      <c r="E29" s="2"/>
      <c r="F29" s="3"/>
      <c r="G29" s="2"/>
      <c r="H29" t="b">
        <v>0</v>
      </c>
      <c r="I29" s="2"/>
      <c r="K29" t="str">
        <f>IF(ISBLANK(A29),"",IF(H29=TRUE,IF(AND(ISNUMBER(I29),ISNUMBER(G29),I29&gt;G29),"Returned late","Returned"),IF(ISBLANK(G29),"Out",IF(G29&lt;Summary!$B$2,"Overdue",IF(G29=Summary!$B$2,"Due today","Out")))))</f>
        <v/>
      </c>
      <c r="L29" s="4" t="str">
        <f>IF(OR(ISBLANK(A29),ISBLANK(E29)),"",IF(H29=TRUE,IF(ISNUMBER(I29),I29-E29,""),Summary!$B$2-E29))</f>
        <v/>
      </c>
    </row>
    <row r="30" spans="1:12" x14ac:dyDescent="0.25">
      <c r="E30" s="2"/>
      <c r="F30" s="3"/>
      <c r="G30" s="2"/>
      <c r="H30" t="b">
        <v>0</v>
      </c>
      <c r="I30" s="2"/>
      <c r="K30" t="str">
        <f>IF(ISBLANK(A30),"",IF(H30=TRUE,IF(AND(ISNUMBER(I30),ISNUMBER(G30),I30&gt;G30),"Returned late","Returned"),IF(ISBLANK(G30),"Out",IF(G30&lt;Summary!$B$2,"Overdue",IF(G30=Summary!$B$2,"Due today","Out")))))</f>
        <v/>
      </c>
      <c r="L30" s="4" t="str">
        <f>IF(OR(ISBLANK(A30),ISBLANK(E30)),"",IF(H30=TRUE,IF(ISNUMBER(I30),I30-E30,""),Summary!$B$2-E30))</f>
        <v/>
      </c>
    </row>
    <row r="31" spans="1:12" x14ac:dyDescent="0.25">
      <c r="E31" s="2"/>
      <c r="F31" s="3"/>
      <c r="G31" s="2"/>
      <c r="H31" t="b">
        <v>0</v>
      </c>
      <c r="I31" s="2"/>
      <c r="K31" t="str">
        <f>IF(ISBLANK(A31),"",IF(H31=TRUE,IF(AND(ISNUMBER(I31),ISNUMBER(G31),I31&gt;G31),"Returned late","Returned"),IF(ISBLANK(G31),"Out",IF(G31&lt;Summary!$B$2,"Overdue",IF(G31=Summary!$B$2,"Due today","Out")))))</f>
        <v/>
      </c>
      <c r="L31" s="4" t="str">
        <f>IF(OR(ISBLANK(A31),ISBLANK(E31)),"",IF(H31=TRUE,IF(ISNUMBER(I31),I31-E31,""),Summary!$B$2-E31))</f>
        <v/>
      </c>
    </row>
    <row r="32" spans="1:12" x14ac:dyDescent="0.25">
      <c r="E32" s="2"/>
      <c r="F32" s="3"/>
      <c r="G32" s="2"/>
      <c r="H32" t="b">
        <v>0</v>
      </c>
      <c r="I32" s="2"/>
      <c r="K32" t="str">
        <f>IF(ISBLANK(A32),"",IF(H32=TRUE,IF(AND(ISNUMBER(I32),ISNUMBER(G32),I32&gt;G32),"Returned late","Returned"),IF(ISBLANK(G32),"Out",IF(G32&lt;Summary!$B$2,"Overdue",IF(G32=Summary!$B$2,"Due today","Out")))))</f>
        <v/>
      </c>
      <c r="L32" s="4" t="str">
        <f>IF(OR(ISBLANK(A32),ISBLANK(E32)),"",IF(H32=TRUE,IF(ISNUMBER(I32),I32-E32,""),Summary!$B$2-E32))</f>
        <v/>
      </c>
    </row>
    <row r="33" spans="1:12" x14ac:dyDescent="0.25">
      <c r="E33" s="2"/>
      <c r="F33" s="3"/>
      <c r="G33" s="2"/>
      <c r="H33" t="b">
        <v>0</v>
      </c>
      <c r="I33" s="2"/>
      <c r="K33" t="str">
        <f>IF(ISBLANK(A33),"",IF(H33=TRUE,IF(AND(ISNUMBER(I33),ISNUMBER(G33),I33&gt;G33),"Returned late","Returned"),IF(ISBLANK(G33),"Out",IF(G33&lt;Summary!$B$2,"Overdue",IF(G33=Summary!$B$2,"Due today","Out")))))</f>
        <v/>
      </c>
      <c r="L33" s="4" t="str">
        <f>IF(OR(ISBLANK(A33),ISBLANK(E33)),"",IF(H33=TRUE,IF(ISNUMBER(I33),I33-E33,""),Summary!$B$2-E33))</f>
        <v/>
      </c>
    </row>
    <row r="34" spans="1:12" x14ac:dyDescent="0.25">
      <c r="E34" s="2"/>
      <c r="F34" s="3"/>
      <c r="G34" s="2"/>
      <c r="H34" t="b">
        <v>0</v>
      </c>
      <c r="I34" s="2"/>
      <c r="K34" t="str">
        <f>IF(ISBLANK(A34),"",IF(H34=TRUE,IF(AND(ISNUMBER(I34),ISNUMBER(G34),I34&gt;G34),"Returned late","Returned"),IF(ISBLANK(G34),"Out",IF(G34&lt;Summary!$B$2,"Overdue",IF(G34=Summary!$B$2,"Due today","Out")))))</f>
        <v/>
      </c>
      <c r="L34" s="4" t="str">
        <f>IF(OR(ISBLANK(A34),ISBLANK(E34)),"",IF(H34=TRUE,IF(ISNUMBER(I34),I34-E34,""),Summary!$B$2-E34))</f>
        <v/>
      </c>
    </row>
    <row r="35" spans="1:12" x14ac:dyDescent="0.25">
      <c r="E35" s="2"/>
      <c r="F35" s="3"/>
      <c r="G35" s="2"/>
      <c r="H35" t="b">
        <v>0</v>
      </c>
      <c r="I35" s="2"/>
      <c r="K35" t="str">
        <f>IF(ISBLANK(A35),"",IF(H35=TRUE,IF(AND(ISNUMBER(I35),ISNUMBER(G35),I35&gt;G35),"Returned late","Returned"),IF(ISBLANK(G35),"Out",IF(G35&lt;Summary!$B$2,"Overdue",IF(G35=Summary!$B$2,"Due today","Out")))))</f>
        <v/>
      </c>
      <c r="L35" s="4" t="str">
        <f>IF(OR(ISBLANK(A35),ISBLANK(E35)),"",IF(H35=TRUE,IF(ISNUMBER(I35),I35-E35,""),Summary!$B$2-E35))</f>
        <v/>
      </c>
    </row>
    <row r="36" spans="1:12" x14ac:dyDescent="0.25">
      <c r="E36" s="2"/>
      <c r="F36" s="3"/>
      <c r="G36" s="2"/>
      <c r="H36" t="b">
        <v>0</v>
      </c>
      <c r="I36" s="2"/>
      <c r="K36" t="str">
        <f>IF(ISBLANK(A36),"",IF(H36=TRUE,IF(AND(ISNUMBER(I36),ISNUMBER(G36),I36&gt;G36),"Returned late","Returned"),IF(ISBLANK(G36),"Out",IF(G36&lt;Summary!$B$2,"Overdue",IF(G36=Summary!$B$2,"Due today","Out")))))</f>
        <v/>
      </c>
      <c r="L36" s="4" t="str">
        <f>IF(OR(ISBLANK(A36),ISBLANK(E36)),"",IF(H36=TRUE,IF(ISNUMBER(I36),I36-E36,""),Summary!$B$2-E36))</f>
        <v/>
      </c>
    </row>
    <row r="37" spans="1:12" x14ac:dyDescent="0.25">
      <c r="E37" s="2"/>
      <c r="F37" s="3"/>
      <c r="G37" s="2"/>
      <c r="H37" t="b">
        <v>0</v>
      </c>
      <c r="I37" s="2"/>
      <c r="K37" t="str">
        <f>IF(ISBLANK(A37),"",IF(H37=TRUE,IF(AND(ISNUMBER(I37),ISNUMBER(G37),I37&gt;G37),"Returned late","Returned"),IF(ISBLANK(G37),"Out",IF(G37&lt;Summary!$B$2,"Overdue",IF(G37=Summary!$B$2,"Due today","Out")))))</f>
        <v/>
      </c>
      <c r="L37" s="4" t="str">
        <f>IF(OR(ISBLANK(A37),ISBLANK(E37)),"",IF(H37=TRUE,IF(ISNUMBER(I37),I37-E37,""),Summary!$B$2-E37))</f>
        <v/>
      </c>
    </row>
    <row r="38" spans="1:12" x14ac:dyDescent="0.25">
      <c r="E38" s="2"/>
      <c r="F38" s="3"/>
      <c r="G38" s="2"/>
      <c r="H38" t="b">
        <v>0</v>
      </c>
      <c r="I38" s="2"/>
      <c r="K38" t="str">
        <f>IF(ISBLANK(A38),"",IF(H38=TRUE,IF(AND(ISNUMBER(I38),ISNUMBER(G38),I38&gt;G38),"Returned late","Returned"),IF(ISBLANK(G38),"Out",IF(G38&lt;Summary!$B$2,"Overdue",IF(G38=Summary!$B$2,"Due today","Out")))))</f>
        <v/>
      </c>
      <c r="L38" s="4" t="str">
        <f>IF(OR(ISBLANK(A38),ISBLANK(E38)),"",IF(H38=TRUE,IF(ISNUMBER(I38),I38-E38,""),Summary!$B$2-E38))</f>
        <v/>
      </c>
    </row>
    <row r="39" spans="1:12" x14ac:dyDescent="0.25">
      <c r="E39" s="2"/>
      <c r="F39" s="3"/>
      <c r="G39" s="2"/>
      <c r="H39" t="b">
        <v>0</v>
      </c>
      <c r="I39" s="2"/>
      <c r="K39" t="str">
        <f>IF(ISBLANK(A39),"",IF(H39=TRUE,IF(AND(ISNUMBER(I39),ISNUMBER(G39),I39&gt;G39),"Returned late","Returned"),IF(ISBLANK(G39),"Out",IF(G39&lt;Summary!$B$2,"Overdue",IF(G39=Summary!$B$2,"Due today","Out")))))</f>
        <v/>
      </c>
      <c r="L39" s="4" t="str">
        <f>IF(OR(ISBLANK(A39),ISBLANK(E39)),"",IF(H39=TRUE,IF(ISNUMBER(I39),I39-E39,""),Summary!$B$2-E39))</f>
        <v/>
      </c>
    </row>
    <row r="40" spans="1:12" x14ac:dyDescent="0.25">
      <c r="E40" s="2"/>
      <c r="F40" s="3"/>
      <c r="G40" s="2"/>
      <c r="H40" t="b">
        <v>0</v>
      </c>
      <c r="I40" s="2"/>
      <c r="K40" t="str">
        <f>IF(ISBLANK(A40),"",IF(H40=TRUE,IF(AND(ISNUMBER(I40),ISNUMBER(G40),I40&gt;G40),"Returned late","Returned"),IF(ISBLANK(G40),"Out",IF(G40&lt;Summary!$B$2,"Overdue",IF(G40=Summary!$B$2,"Due today","Out")))))</f>
        <v/>
      </c>
      <c r="L40" s="4" t="str">
        <f>IF(OR(ISBLANK(A40),ISBLANK(E40)),"",IF(H40=TRUE,IF(ISNUMBER(I40),I40-E40,""),Summary!$B$2-E40))</f>
        <v/>
      </c>
    </row>
    <row r="41" spans="1:12" x14ac:dyDescent="0.25">
      <c r="E41" s="2"/>
      <c r="F41" s="3"/>
      <c r="G41" s="2"/>
      <c r="H41" t="b">
        <v>0</v>
      </c>
      <c r="I41" s="2"/>
      <c r="K41" t="str">
        <f>IF(ISBLANK(A41),"",IF(H41=TRUE,IF(AND(ISNUMBER(I41),ISNUMBER(G41),I41&gt;G41),"Returned late","Returned"),IF(ISBLANK(G41),"Out",IF(G41&lt;Summary!$B$2,"Overdue",IF(G41=Summary!$B$2,"Due today","Out")))))</f>
        <v/>
      </c>
      <c r="L41" s="4" t="str">
        <f>IF(OR(ISBLANK(A41),ISBLANK(E41)),"",IF(H41=TRUE,IF(ISNUMBER(I41),I41-E41,""),Summary!$B$2-E41))</f>
        <v/>
      </c>
    </row>
    <row r="42" spans="1:12" x14ac:dyDescent="0.25">
      <c r="E42" s="2"/>
      <c r="F42" s="3"/>
      <c r="G42" s="2"/>
      <c r="H42" t="b">
        <v>0</v>
      </c>
      <c r="I42" s="2"/>
      <c r="K42" t="str">
        <f>IF(ISBLANK(A42),"",IF(H42=TRUE,IF(AND(ISNUMBER(I42),ISNUMBER(G42),I42&gt;G42),"Returned late","Returned"),IF(ISBLANK(G42),"Out",IF(G42&lt;Summary!$B$2,"Overdue",IF(G42=Summary!$B$2,"Due today","Out")))))</f>
        <v/>
      </c>
      <c r="L42" s="4" t="str">
        <f>IF(OR(ISBLANK(A42),ISBLANK(E42)),"",IF(H42=TRUE,IF(ISNUMBER(I42),I42-E42,""),Summary!$B$2-E42))</f>
        <v/>
      </c>
    </row>
    <row r="43" spans="1:12" x14ac:dyDescent="0.25">
      <c r="E43" s="2"/>
      <c r="F43" s="3"/>
      <c r="G43" s="2"/>
      <c r="H43" t="b">
        <v>0</v>
      </c>
      <c r="I43" s="2"/>
      <c r="K43" t="str">
        <f>IF(ISBLANK(A43),"",IF(H43=TRUE,IF(AND(ISNUMBER(I43),ISNUMBER(G43),I43&gt;G43),"Returned late","Returned"),IF(ISBLANK(G43),"Out",IF(G43&lt;Summary!$B$2,"Overdue",IF(G43=Summary!$B$2,"Due today","Out")))))</f>
        <v/>
      </c>
      <c r="L43" s="4" t="str">
        <f>IF(OR(ISBLANK(A43),ISBLANK(E43)),"",IF(H43=TRUE,IF(ISNUMBER(I43),I43-E43,""),Summary!$B$2-E43))</f>
        <v/>
      </c>
    </row>
    <row r="44" spans="1:12" x14ac:dyDescent="0.25">
      <c r="E44" s="2"/>
      <c r="F44" s="3"/>
      <c r="G44" s="2"/>
      <c r="H44" t="b">
        <v>0</v>
      </c>
      <c r="I44" s="2"/>
      <c r="K44" t="str">
        <f>IF(ISBLANK(A44),"",IF(H44=TRUE,IF(AND(ISNUMBER(I44),ISNUMBER(G44),I44&gt;G44),"Returned late","Returned"),IF(ISBLANK(G44),"Out",IF(G44&lt;Summary!$B$2,"Overdue",IF(G44=Summary!$B$2,"Due today","Out")))))</f>
        <v/>
      </c>
      <c r="L44" s="4" t="str">
        <f>IF(OR(ISBLANK(A44),ISBLANK(E44)),"",IF(H44=TRUE,IF(ISNUMBER(I44),I44-E44,""),Summary!$B$2-E44))</f>
        <v/>
      </c>
    </row>
    <row r="45" spans="1:12" x14ac:dyDescent="0.25">
      <c r="E45" s="2"/>
      <c r="F45" s="3"/>
      <c r="G45" s="2"/>
      <c r="H45" t="b">
        <v>0</v>
      </c>
      <c r="I45" s="2"/>
      <c r="K45" t="str">
        <f>IF(ISBLANK(A45),"",IF(H45=TRUE,IF(AND(ISNUMBER(I45),ISNUMBER(G45),I45&gt;G45),"Returned late","Returned"),IF(ISBLANK(G45),"Out",IF(G45&lt;Summary!$B$2,"Overdue",IF(G45=Summary!$B$2,"Due today","Out")))))</f>
        <v/>
      </c>
      <c r="L45" s="4" t="str">
        <f>IF(OR(ISBLANK(A45),ISBLANK(E45)),"",IF(H45=TRUE,IF(ISNUMBER(I45),I45-E45,""),Summary!$B$2-E45))</f>
        <v/>
      </c>
    </row>
    <row r="46" spans="1:12" x14ac:dyDescent="0.25">
      <c r="E46" s="2"/>
      <c r="F46" s="3"/>
      <c r="G46" s="2"/>
      <c r="H46" t="b">
        <v>0</v>
      </c>
      <c r="I46" s="2"/>
      <c r="K46" t="str">
        <f>IF(ISBLANK(A46),"",IF(H46=TRUE,IF(AND(ISNUMBER(I46),ISNUMBER(G46),I46&gt;G46),"Returned late","Returned"),IF(ISBLANK(G46),"Out",IF(G46&lt;Summary!$B$2,"Overdue",IF(G46=Summary!$B$2,"Due today","Out")))))</f>
        <v/>
      </c>
      <c r="L46" s="4" t="str">
        <f>IF(OR(ISBLANK(A46),ISBLANK(E46)),"",IF(H46=TRUE,IF(ISNUMBER(I46),I46-E46,""),Summary!$B$2-E46))</f>
        <v/>
      </c>
    </row>
    <row r="47" spans="1:12" x14ac:dyDescent="0.25">
      <c r="E47" s="2"/>
      <c r="F47" s="3"/>
      <c r="G47" s="2"/>
      <c r="H47" t="b">
        <v>0</v>
      </c>
      <c r="I47" s="2"/>
      <c r="K47" t="str">
        <f>IF(ISBLANK(A47),"",IF(H47=TRUE,IF(AND(ISNUMBER(I47),ISNUMBER(G47),I47&gt;G47),"Returned late","Returned"),IF(ISBLANK(G47),"Out",IF(G47&lt;Summary!$B$2,"Overdue",IF(G47=Summary!$B$2,"Due today","Out")))))</f>
        <v/>
      </c>
      <c r="L47" s="4" t="str">
        <f>IF(OR(ISBLANK(A47),ISBLANK(E47)),"",IF(H47=TRUE,IF(ISNUMBER(I47),I47-E47,""),Summary!$B$2-E47))</f>
        <v/>
      </c>
    </row>
    <row r="48" spans="1:12" x14ac:dyDescent="0.25">
      <c r="E48" s="2"/>
      <c r="F48" s="3"/>
      <c r="G48" s="2"/>
      <c r="H48" t="b">
        <v>0</v>
      </c>
      <c r="I48" s="2"/>
      <c r="K48" t="str">
        <f>IF(ISBLANK(A48),"",IF(H48=TRUE,IF(AND(ISNUMBER(I48),ISNUMBER(G48),I48&gt;G48),"Returned late","Returned"),IF(ISBLANK(G48),"Out",IF(G48&lt;Summary!$B$2,"Overdue",IF(G48=Summary!$B$2,"Due today","Out")))))</f>
        <v/>
      </c>
      <c r="L48" s="4" t="str">
        <f>IF(OR(ISBLANK(A48),ISBLANK(E48)),"",IF(H48=TRUE,IF(ISNUMBER(I48),I48-E48,""),Summary!$B$2-E48))</f>
        <v/>
      </c>
    </row>
    <row r="49" spans="1:12" x14ac:dyDescent="0.25">
      <c r="E49" s="2"/>
      <c r="F49" s="3"/>
      <c r="G49" s="2"/>
      <c r="H49" t="b">
        <v>0</v>
      </c>
      <c r="I49" s="2"/>
      <c r="K49" t="str">
        <f>IF(ISBLANK(A49),"",IF(H49=TRUE,IF(AND(ISNUMBER(I49),ISNUMBER(G49),I49&gt;G49),"Returned late","Returned"),IF(ISBLANK(G49),"Out",IF(G49&lt;Summary!$B$2,"Overdue",IF(G49=Summary!$B$2,"Due today","Out")))))</f>
        <v/>
      </c>
      <c r="L49" s="4" t="str">
        <f>IF(OR(ISBLANK(A49),ISBLANK(E49)),"",IF(H49=TRUE,IF(ISNUMBER(I49),I49-E49,""),Summary!$B$2-E49))</f>
        <v/>
      </c>
    </row>
    <row r="50" spans="1:12" x14ac:dyDescent="0.25">
      <c r="E50" s="2"/>
      <c r="F50" s="3"/>
      <c r="G50" s="2"/>
      <c r="H50" t="b">
        <v>0</v>
      </c>
      <c r="I50" s="2"/>
      <c r="K50" t="str">
        <f>IF(ISBLANK(A50),"",IF(H50=TRUE,IF(AND(ISNUMBER(I50),ISNUMBER(G50),I50&gt;G50),"Returned late","Returned"),IF(ISBLANK(G50),"Out",IF(G50&lt;Summary!$B$2,"Overdue",IF(G50=Summary!$B$2,"Due today","Out")))))</f>
        <v/>
      </c>
      <c r="L50" s="4" t="str">
        <f>IF(OR(ISBLANK(A50),ISBLANK(E50)),"",IF(H50=TRUE,IF(ISNUMBER(I50),I50-E50,""),Summary!$B$2-E50))</f>
        <v/>
      </c>
    </row>
    <row r="51" spans="1:12" x14ac:dyDescent="0.25">
      <c r="E51" s="2"/>
      <c r="F51" s="3"/>
      <c r="G51" s="2"/>
      <c r="H51" t="b">
        <v>0</v>
      </c>
      <c r="I51" s="2"/>
      <c r="K51" t="str">
        <f>IF(ISBLANK(A51),"",IF(H51=TRUE,IF(AND(ISNUMBER(I51),ISNUMBER(G51),I51&gt;G51),"Returned late","Returned"),IF(ISBLANK(G51),"Out",IF(G51&lt;Summary!$B$2,"Overdue",IF(G51=Summary!$B$2,"Due today","Out")))))</f>
        <v/>
      </c>
      <c r="L51" s="4" t="str">
        <f>IF(OR(ISBLANK(A51),ISBLANK(E51)),"",IF(H51=TRUE,IF(ISNUMBER(I51),I51-E51,""),Summary!$B$2-E51))</f>
        <v/>
      </c>
    </row>
  </sheetData>
  <dataValidations count="2">
    <dataValidation type="list" allowBlank="1" sqref="H10:H51">
      <formula1>"TRUE,FALSE"</formula1>
    </dataValidation>
    <dataValidation type="list" allowBlank="1" sqref="H2:H51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22" customWidth="1"/>
    <col min="4" max="4" width="10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63</v>
      </c>
      <c r="D1" s="1" t="s">
        <v>64</v>
      </c>
      <c r="E1" s="1" t="s">
        <v>65</v>
      </c>
      <c r="F1" s="1" t="s">
        <v>66</v>
      </c>
    </row>
    <row r="2" spans="1:6" x14ac:dyDescent="0.25">
      <c r="A2" t="s">
        <v>12</v>
      </c>
      <c r="B2" t="s">
        <v>13</v>
      </c>
      <c r="C2" t="s">
        <v>67</v>
      </c>
      <c r="D2" s="4">
        <f>IF(ISBLANK(B2),"",COUNTIFS('Sign-Out Sheet'!$B$2:$B$51,B2))</f>
        <v>2</v>
      </c>
      <c r="E2" s="4">
        <f>IF(ISBLANK(B2),"",COUNTIFS('Sign-Out Sheet'!$B$2:$B$51,B2,'Sign-Out Sheet'!$H$2:$H$51,FALSE))</f>
        <v>1</v>
      </c>
      <c r="F2" t="str">
        <f>IF(ISBLANK(B2),"",IF(COUNTIFS('Sign-Out Sheet'!$B$2:$B$51,B2,'Sign-Out Sheet'!$K$2:$K$51,"Overdue")&gt;0,"Overdue",IF(E2&gt;0,"Signed out","Available")))</f>
        <v>Signed out</v>
      </c>
    </row>
    <row r="3" spans="1:6" x14ac:dyDescent="0.25">
      <c r="A3" t="s">
        <v>45</v>
      </c>
      <c r="B3" t="s">
        <v>46</v>
      </c>
      <c r="C3" t="s">
        <v>67</v>
      </c>
      <c r="D3" s="4">
        <f>IF(ISBLANK(B3),"",COUNTIFS('Sign-Out Sheet'!$B$2:$B$51,B3))</f>
        <v>1</v>
      </c>
      <c r="E3" s="4">
        <f>IF(ISBLANK(B3),"",COUNTIFS('Sign-Out Sheet'!$B$2:$B$51,B3,'Sign-Out Sheet'!$H$2:$H$51,FALSE))</f>
        <v>1</v>
      </c>
      <c r="F3" t="str">
        <f>IF(ISBLANK(B3),"",IF(COUNTIFS('Sign-Out Sheet'!$B$2:$B$51,B3,'Sign-Out Sheet'!$K$2:$K$51,"Overdue")&gt;0,"Overdue",IF(E3&gt;0,"Signed out","Available")))</f>
        <v>Overdue</v>
      </c>
    </row>
    <row r="4" spans="1:6" x14ac:dyDescent="0.25">
      <c r="A4" t="s">
        <v>22</v>
      </c>
      <c r="B4" t="s">
        <v>41</v>
      </c>
      <c r="C4" t="s">
        <v>67</v>
      </c>
      <c r="D4" s="4">
        <f>IF(ISBLANK(B4),"",COUNTIFS('Sign-Out Sheet'!$B$2:$B$51,B4))</f>
        <v>1</v>
      </c>
      <c r="E4" s="4">
        <f>IF(ISBLANK(B4),"",COUNTIFS('Sign-Out Sheet'!$B$2:$B$51,B4,'Sign-Out Sheet'!$H$2:$H$51,FALSE))</f>
        <v>1</v>
      </c>
      <c r="F4" t="str">
        <f>IF(ISBLANK(B4),"",IF(COUNTIFS('Sign-Out Sheet'!$B$2:$B$51,B4,'Sign-Out Sheet'!$K$2:$K$51,"Overdue")&gt;0,"Overdue",IF(E4&gt;0,"Signed out","Available")))</f>
        <v>Signed out</v>
      </c>
    </row>
    <row r="5" spans="1:6" x14ac:dyDescent="0.25">
      <c r="A5" t="s">
        <v>22</v>
      </c>
      <c r="B5" t="s">
        <v>23</v>
      </c>
      <c r="C5" t="s">
        <v>67</v>
      </c>
      <c r="D5" s="4">
        <f>IF(ISBLANK(B5),"",COUNTIFS('Sign-Out Sheet'!$B$2:$B$51,B5))</f>
        <v>1</v>
      </c>
      <c r="E5" s="4">
        <f>IF(ISBLANK(B5),"",COUNTIFS('Sign-Out Sheet'!$B$2:$B$51,B5,'Sign-Out Sheet'!$H$2:$H$51,FALSE))</f>
        <v>0</v>
      </c>
      <c r="F5" t="str">
        <f>IF(ISBLANK(B5),"",IF(COUNTIFS('Sign-Out Sheet'!$B$2:$B$51,B5,'Sign-Out Sheet'!$K$2:$K$51,"Overdue")&gt;0,"Overdue",IF(E5&gt;0,"Signed out","Available")))</f>
        <v>Available</v>
      </c>
    </row>
    <row r="6" spans="1:6" x14ac:dyDescent="0.25">
      <c r="A6" t="s">
        <v>60</v>
      </c>
      <c r="B6" t="s">
        <v>61</v>
      </c>
      <c r="C6" t="s">
        <v>67</v>
      </c>
      <c r="D6" s="4">
        <f>IF(ISBLANK(B6),"",COUNTIFS('Sign-Out Sheet'!$B$2:$B$51,B6))</f>
        <v>1</v>
      </c>
      <c r="E6" s="4">
        <f>IF(ISBLANK(B6),"",COUNTIFS('Sign-Out Sheet'!$B$2:$B$51,B6,'Sign-Out Sheet'!$H$2:$H$51,FALSE))</f>
        <v>1</v>
      </c>
      <c r="F6" t="str">
        <f>IF(ISBLANK(B6),"",IF(COUNTIFS('Sign-Out Sheet'!$B$2:$B$51,B6,'Sign-Out Sheet'!$K$2:$K$51,"Overdue")&gt;0,"Overdue",IF(E6&gt;0,"Signed out","Available")))</f>
        <v>Signed out</v>
      </c>
    </row>
    <row r="7" spans="1:6" x14ac:dyDescent="0.25">
      <c r="A7" t="s">
        <v>31</v>
      </c>
      <c r="B7" t="s">
        <v>32</v>
      </c>
      <c r="C7" t="s">
        <v>68</v>
      </c>
      <c r="D7" s="4">
        <f>IF(ISBLANK(B7),"",COUNTIFS('Sign-Out Sheet'!$B$2:$B$51,B7))</f>
        <v>2</v>
      </c>
      <c r="E7" s="4">
        <f>IF(ISBLANK(B7),"",COUNTIFS('Sign-Out Sheet'!$B$2:$B$51,B7,'Sign-Out Sheet'!$H$2:$H$51,FALSE))</f>
        <v>1</v>
      </c>
      <c r="F7" t="str">
        <f>IF(ISBLANK(B7),"",IF(COUNTIFS('Sign-Out Sheet'!$B$2:$B$51,B7,'Sign-Out Sheet'!$K$2:$K$51,"Overdue")&gt;0,"Overdue",IF(E7&gt;0,"Signed out","Available")))</f>
        <v>Signed out</v>
      </c>
    </row>
    <row r="8" spans="1:6" x14ac:dyDescent="0.25">
      <c r="A8" t="s">
        <v>17</v>
      </c>
      <c r="B8" t="s">
        <v>18</v>
      </c>
      <c r="C8" t="s">
        <v>69</v>
      </c>
      <c r="D8" s="4">
        <f>IF(ISBLANK(B8),"",COUNTIFS('Sign-Out Sheet'!$B$2:$B$51,B8))</f>
        <v>2</v>
      </c>
      <c r="E8" s="4">
        <f>IF(ISBLANK(B8),"",COUNTIFS('Sign-Out Sheet'!$B$2:$B$51,B8,'Sign-Out Sheet'!$H$2:$H$51,FALSE))</f>
        <v>0</v>
      </c>
      <c r="F8" t="str">
        <f>IF(ISBLANK(B8),"",IF(COUNTIFS('Sign-Out Sheet'!$B$2:$B$51,B8,'Sign-Out Sheet'!$K$2:$K$51,"Overdue")&gt;0,"Overdue",IF(E8&gt;0,"Signed out","Available")))</f>
        <v>Available</v>
      </c>
    </row>
    <row r="9" spans="1:6" x14ac:dyDescent="0.25">
      <c r="A9" t="s">
        <v>50</v>
      </c>
      <c r="B9" t="s">
        <v>51</v>
      </c>
      <c r="C9" t="s">
        <v>69</v>
      </c>
      <c r="D9" s="4">
        <f>IF(ISBLANK(B9),"",COUNTIFS('Sign-Out Sheet'!$B$2:$B$51,B9))</f>
        <v>1</v>
      </c>
      <c r="E9" s="4">
        <f>IF(ISBLANK(B9),"",COUNTIFS('Sign-Out Sheet'!$B$2:$B$51,B9,'Sign-Out Sheet'!$H$2:$H$51,FALSE))</f>
        <v>1</v>
      </c>
      <c r="F9" t="str">
        <f>IF(ISBLANK(B9),"",IF(COUNTIFS('Sign-Out Sheet'!$B$2:$B$51,B9,'Sign-Out Sheet'!$K$2:$K$51,"Overdue")&gt;0,"Overdue",IF(E9&gt;0,"Signed out","Available")))</f>
        <v>Signed out</v>
      </c>
    </row>
    <row r="10" spans="1:6" x14ac:dyDescent="0.25">
      <c r="A10" t="s">
        <v>27</v>
      </c>
      <c r="B10" t="s">
        <v>28</v>
      </c>
      <c r="C10" t="s">
        <v>69</v>
      </c>
      <c r="D10" s="4">
        <f>IF(ISBLANK(B10),"",COUNTIFS('Sign-Out Sheet'!$B$2:$B$51,B10))</f>
        <v>1</v>
      </c>
      <c r="E10" s="4">
        <f>IF(ISBLANK(B10),"",COUNTIFS('Sign-Out Sheet'!$B$2:$B$51,B10,'Sign-Out Sheet'!$H$2:$H$51,FALSE))</f>
        <v>0</v>
      </c>
      <c r="F10" t="str">
        <f>IF(ISBLANK(B10),"",IF(COUNTIFS('Sign-Out Sheet'!$B$2:$B$51,B10,'Sign-Out Sheet'!$K$2:$K$51,"Overdue")&gt;0,"Overdue",IF(E10&gt;0,"Signed out","Available")))</f>
        <v>Available</v>
      </c>
    </row>
    <row r="11" spans="1:6" x14ac:dyDescent="0.25">
      <c r="A11" t="s">
        <v>39</v>
      </c>
      <c r="B11" t="s">
        <v>40</v>
      </c>
      <c r="C11" t="s">
        <v>70</v>
      </c>
      <c r="D11" s="4">
        <f>IF(ISBLANK(B11),"",COUNTIFS('Sign-Out Sheet'!$B$2:$B$51,B11))</f>
        <v>1</v>
      </c>
      <c r="E11" s="4">
        <f>IF(ISBLANK(B11),"",COUNTIFS('Sign-Out Sheet'!$B$2:$B$51,B11,'Sign-Out Sheet'!$H$2:$H$51,FALSE))</f>
        <v>1</v>
      </c>
      <c r="F11" t="str">
        <f>IF(ISBLANK(B11),"",IF(COUNTIFS('Sign-Out Sheet'!$B$2:$B$51,B11,'Sign-Out Sheet'!$K$2:$K$51,"Overdue")&gt;0,"Overdue",IF(E11&gt;0,"Signed out","Available")))</f>
        <v>Overdue</v>
      </c>
    </row>
    <row r="12" spans="1:6" x14ac:dyDescent="0.25">
      <c r="A12" t="s">
        <v>55</v>
      </c>
      <c r="B12" t="s">
        <v>56</v>
      </c>
      <c r="C12" t="s">
        <v>70</v>
      </c>
      <c r="D12" s="4">
        <f>IF(ISBLANK(B12),"",COUNTIFS('Sign-Out Sheet'!$B$2:$B$51,B12))</f>
        <v>1</v>
      </c>
      <c r="E12" s="4">
        <f>IF(ISBLANK(B12),"",COUNTIFS('Sign-Out Sheet'!$B$2:$B$51,B12,'Sign-Out Sheet'!$H$2:$H$51,FALSE))</f>
        <v>1</v>
      </c>
      <c r="F12" t="str">
        <f>IF(ISBLANK(B12),"",IF(COUNTIFS('Sign-Out Sheet'!$B$2:$B$51,B12,'Sign-Out Sheet'!$K$2:$K$51,"Overdue")&gt;0,"Overdue",IF(E12&gt;0,"Signed out","Available")))</f>
        <v>Signed out</v>
      </c>
    </row>
    <row r="13" spans="1:6" x14ac:dyDescent="0.25">
      <c r="A13" t="s">
        <v>36</v>
      </c>
      <c r="B13" t="s">
        <v>37</v>
      </c>
      <c r="C13" t="s">
        <v>71</v>
      </c>
      <c r="D13" s="4">
        <f>IF(ISBLANK(B13),"",COUNTIFS('Sign-Out Sheet'!$B$2:$B$51,B13))</f>
        <v>1</v>
      </c>
      <c r="E13" s="4">
        <f>IF(ISBLANK(B13),"",COUNTIFS('Sign-Out Sheet'!$B$2:$B$51,B13,'Sign-Out Sheet'!$H$2:$H$51,FALSE))</f>
        <v>0</v>
      </c>
      <c r="F13" t="str">
        <f>IF(ISBLANK(B13),"",IF(COUNTIFS('Sign-Out Sheet'!$B$2:$B$51,B13,'Sign-Out Sheet'!$K$2:$K$51,"Overdue")&gt;0,"Overdue",IF(E13&gt;0,"Signed out","Available")))</f>
        <v>Available</v>
      </c>
    </row>
    <row r="14" spans="1:6" x14ac:dyDescent="0.25">
      <c r="D14" s="4" t="str">
        <f>IF(ISBLANK(B14),"",COUNTIFS('Sign-Out Sheet'!$B$2:$B$51,B14))</f>
        <v/>
      </c>
      <c r="E14" s="4" t="str">
        <f>IF(ISBLANK(B14),"",COUNTIFS('Sign-Out Sheet'!$B$2:$B$51,B14,'Sign-Out Sheet'!$H$2:$H$51,FALSE))</f>
        <v/>
      </c>
      <c r="F14" t="str">
        <f>IF(ISBLANK(B14),"",IF(COUNTIFS('Sign-Out Sheet'!$B$2:$B$51,B14,'Sign-Out Sheet'!$K$2:$K$51,"Overdue")&gt;0,"Overdue",IF(E14&gt;0,"Signed out","Available")))</f>
        <v/>
      </c>
    </row>
    <row r="15" spans="1:6" x14ac:dyDescent="0.25">
      <c r="D15" s="4" t="str">
        <f>IF(ISBLANK(B15),"",COUNTIFS('Sign-Out Sheet'!$B$2:$B$51,B15))</f>
        <v/>
      </c>
      <c r="E15" s="4" t="str">
        <f>IF(ISBLANK(B15),"",COUNTIFS('Sign-Out Sheet'!$B$2:$B$51,B15,'Sign-Out Sheet'!$H$2:$H$51,FALSE))</f>
        <v/>
      </c>
      <c r="F15" t="str">
        <f>IF(ISBLANK(B15),"",IF(COUNTIFS('Sign-Out Sheet'!$B$2:$B$51,B15,'Sign-Out Sheet'!$K$2:$K$51,"Overdue")&gt;0,"Overdue",IF(E15&gt;0,"Signed out","Available")))</f>
        <v/>
      </c>
    </row>
    <row r="16" spans="1:6" x14ac:dyDescent="0.25">
      <c r="D16" s="4" t="str">
        <f>IF(ISBLANK(B16),"",COUNTIFS('Sign-Out Sheet'!$B$2:$B$51,B16))</f>
        <v/>
      </c>
      <c r="E16" s="4" t="str">
        <f>IF(ISBLANK(B16),"",COUNTIFS('Sign-Out Sheet'!$B$2:$B$51,B16,'Sign-Out Sheet'!$H$2:$H$51,FALSE))</f>
        <v/>
      </c>
      <c r="F16" t="str">
        <f>IF(ISBLANK(B16),"",IF(COUNTIFS('Sign-Out Sheet'!$B$2:$B$51,B16,'Sign-Out Sheet'!$K$2:$K$51,"Overdue")&gt;0,"Overdue",IF(E16&gt;0,"Signed out","Available")))</f>
        <v/>
      </c>
    </row>
    <row r="17" spans="1:6" x14ac:dyDescent="0.25">
      <c r="D17" s="4" t="str">
        <f>IF(ISBLANK(B17),"",COUNTIFS('Sign-Out Sheet'!$B$2:$B$51,B17))</f>
        <v/>
      </c>
      <c r="E17" s="4" t="str">
        <f>IF(ISBLANK(B17),"",COUNTIFS('Sign-Out Sheet'!$B$2:$B$51,B17,'Sign-Out Sheet'!$H$2:$H$51,FALSE))</f>
        <v/>
      </c>
      <c r="F17" t="str">
        <f>IF(ISBLANK(B17),"",IF(COUNTIFS('Sign-Out Sheet'!$B$2:$B$51,B17,'Sign-Out Sheet'!$K$2:$K$51,"Overdue")&gt;0,"Overdue",IF(E17&gt;0,"Signed out","Available")))</f>
        <v/>
      </c>
    </row>
    <row r="18" spans="1:6" x14ac:dyDescent="0.25">
      <c r="D18" s="4" t="str">
        <f>IF(ISBLANK(B18),"",COUNTIFS('Sign-Out Sheet'!$B$2:$B$51,B18))</f>
        <v/>
      </c>
      <c r="E18" s="4" t="str">
        <f>IF(ISBLANK(B18),"",COUNTIFS('Sign-Out Sheet'!$B$2:$B$51,B18,'Sign-Out Sheet'!$H$2:$H$51,FALSE))</f>
        <v/>
      </c>
      <c r="F18" t="str">
        <f>IF(ISBLANK(B18),"",IF(COUNTIFS('Sign-Out Sheet'!$B$2:$B$51,B18,'Sign-Out Sheet'!$K$2:$K$51,"Overdue")&gt;0,"Overdue",IF(E18&gt;0,"Signed out","Available")))</f>
        <v/>
      </c>
    </row>
    <row r="19" spans="1:6" x14ac:dyDescent="0.25">
      <c r="D19" s="4" t="str">
        <f>IF(ISBLANK(B19),"",COUNTIFS('Sign-Out Sheet'!$B$2:$B$51,B19))</f>
        <v/>
      </c>
      <c r="E19" s="4" t="str">
        <f>IF(ISBLANK(B19),"",COUNTIFS('Sign-Out Sheet'!$B$2:$B$51,B19,'Sign-Out Sheet'!$H$2:$H$51,FALSE))</f>
        <v/>
      </c>
      <c r="F19" t="str">
        <f>IF(ISBLANK(B19),"",IF(COUNTIFS('Sign-Out Sheet'!$B$2:$B$51,B19,'Sign-Out Sheet'!$K$2:$K$51,"Overdue")&gt;0,"Overdue",IF(E19&gt;0,"Signed out","Available")))</f>
        <v/>
      </c>
    </row>
    <row r="20" spans="1:6" x14ac:dyDescent="0.25">
      <c r="D20" s="4" t="str">
        <f>IF(ISBLANK(B20),"",COUNTIFS('Sign-Out Sheet'!$B$2:$B$51,B20))</f>
        <v/>
      </c>
      <c r="E20" s="4" t="str">
        <f>IF(ISBLANK(B20),"",COUNTIFS('Sign-Out Sheet'!$B$2:$B$51,B20,'Sign-Out Sheet'!$H$2:$H$51,FALSE))</f>
        <v/>
      </c>
      <c r="F20" t="str">
        <f>IF(ISBLANK(B20),"",IF(COUNTIFS('Sign-Out Sheet'!$B$2:$B$51,B20,'Sign-Out Sheet'!$K$2:$K$51,"Overdue")&gt;0,"Overdue",IF(E20&gt;0,"Signed out","Available")))</f>
        <v/>
      </c>
    </row>
    <row r="21" spans="1:6" x14ac:dyDescent="0.25">
      <c r="D21" s="4" t="str">
        <f>IF(ISBLANK(B21),"",COUNTIFS('Sign-Out Sheet'!$B$2:$B$51,B21))</f>
        <v/>
      </c>
      <c r="E21" s="4" t="str">
        <f>IF(ISBLANK(B21),"",COUNTIFS('Sign-Out Sheet'!$B$2:$B$51,B21,'Sign-Out Sheet'!$H$2:$H$51,FALSE))</f>
        <v/>
      </c>
      <c r="F21" t="str">
        <f>IF(ISBLANK(B21),"",IF(COUNTIFS('Sign-Out Sheet'!$B$2:$B$51,B21,'Sign-Out Sheet'!$K$2:$K$51,"Overdue")&gt;0,"Overdue",IF(E21&gt;0,"Signed out","Available")))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</cols>
  <sheetData>
    <row r="1" spans="1:2" s="1" customFormat="1" x14ac:dyDescent="0.25">
      <c r="A1" s="1" t="s">
        <v>0</v>
      </c>
      <c r="B1" s="1" t="s">
        <v>72</v>
      </c>
    </row>
    <row r="2" spans="1:2" x14ac:dyDescent="0.25">
      <c r="A2" t="s">
        <v>73</v>
      </c>
      <c r="B2" s="2">
        <f>DATE(2026,11,6)</f>
        <v>46332</v>
      </c>
    </row>
    <row r="3" spans="1:2" x14ac:dyDescent="0.25">
      <c r="A3" t="s">
        <v>74</v>
      </c>
      <c r="B3" s="4">
        <f>COUNTA('Sign-Out Sheet'!$A$2:$A$51)</f>
        <v>15</v>
      </c>
    </row>
    <row r="4" spans="1:2" x14ac:dyDescent="0.25">
      <c r="A4" t="s">
        <v>75</v>
      </c>
      <c r="B4" s="4">
        <f>COUNTIFS('Sign-Out Sheet'!$A$2:$A$51,"&lt;&gt;",'Sign-Out Sheet'!$H$2:$H$51,FALSE)</f>
        <v>8</v>
      </c>
    </row>
    <row r="5" spans="1:2" x14ac:dyDescent="0.25">
      <c r="A5" t="s">
        <v>76</v>
      </c>
      <c r="B5" s="4">
        <f>COUNTIF('Sign-Out Sheet'!$K$2:$K$51,"Overdue")</f>
        <v>2</v>
      </c>
    </row>
    <row r="6" spans="1:2" x14ac:dyDescent="0.25">
      <c r="A6" t="s">
        <v>77</v>
      </c>
      <c r="B6" s="4">
        <f>COUNTIF('Sign-Out Sheet'!$K$2:$K$51,"Due today")</f>
        <v>3</v>
      </c>
    </row>
    <row r="7" spans="1:2" x14ac:dyDescent="0.25">
      <c r="A7" t="s">
        <v>7</v>
      </c>
      <c r="B7" s="4">
        <f>COUNTIF('Sign-Out Sheet'!$K$2:$K$51,"Returned")+COUNTIF('Sign-Out Sheet'!$K$2:$K$51,"Returned late")</f>
        <v>7</v>
      </c>
    </row>
    <row r="8" spans="1:2" x14ac:dyDescent="0.25">
      <c r="A8" t="s">
        <v>78</v>
      </c>
      <c r="B8" s="4">
        <f>COUNTIF('Sign-Out Sheet'!$K$2:$K$51,"Returned late")</f>
        <v>2</v>
      </c>
    </row>
    <row r="9" spans="1:2" x14ac:dyDescent="0.25">
      <c r="A9" t="s">
        <v>79</v>
      </c>
      <c r="B9" s="4">
        <f>COUNTA('Equipment List'!$B$2:$B$21)</f>
        <v>12</v>
      </c>
    </row>
    <row r="10" spans="1:2" x14ac:dyDescent="0.25">
      <c r="A10" t="s">
        <v>80</v>
      </c>
      <c r="B10" s="4">
        <f>COUNTIF('Equipment List'!$F$2:$F$21,"Available")</f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Sign-Out Sheet</vt:lpstr>
      <vt:lpstr>Equipment List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Sign-Out Sheet</dc:title>
  <dc:subject/>
  <dc:description/>
  <cp:keywords/>
  <cp:category/>
  <cp:lastModifiedBy>Unknown</cp:lastModifiedBy>
  <dcterms:created xsi:type="dcterms:W3CDTF">2026-10-18T23:17:41Z</dcterms:created>
  <dcterms:modified xsi:type="dcterms:W3CDTF">2026-10-18T23:17:41Z</dcterms:modified>
</cp:coreProperties>
</file>