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By Platform" state="visible" r:id="rId5"/>
    <sheet sheetId="3" name="By Pillar" state="visible" r:id="rId6"/>
    <sheet sheetId="4" name="Settings" state="visible" r:id="rId7"/>
  </sheets>
  <calcPr calcId="171027"/>
</workbook>
</file>

<file path=xl/sharedStrings.xml><?xml version="1.0" encoding="utf-8"?>
<sst xmlns="http://schemas.openxmlformats.org/spreadsheetml/2006/main" count="188" uniqueCount="95">
  <si>
    <t>Date</t>
  </si>
  <si>
    <t>Day</t>
  </si>
  <si>
    <t>Time</t>
  </si>
  <si>
    <t>Platform</t>
  </si>
  <si>
    <t>Format</t>
  </si>
  <si>
    <t>Pillar</t>
  </si>
  <si>
    <t>Topic</t>
  </si>
  <si>
    <t>Caption</t>
  </si>
  <si>
    <t>Status</t>
  </si>
  <si>
    <t>Owner</t>
  </si>
  <si>
    <t>Post link</t>
  </si>
  <si>
    <t>Engagement</t>
  </si>
  <si>
    <t>Check</t>
  </si>
  <si>
    <t>Instagram</t>
  </si>
  <si>
    <t>Photo</t>
  </si>
  <si>
    <t>Product</t>
  </si>
  <si>
    <t>Pumpkin loaf is back</t>
  </si>
  <si>
    <t>It's back. Pumpkin loaf, every morning until Thanksgiving. What's your go-to fall bake?</t>
  </si>
  <si>
    <t>Posted</t>
  </si>
  <si>
    <t>Sam</t>
  </si>
  <si>
    <t>instagram.com/p/example1</t>
  </si>
  <si>
    <t>Facebook</t>
  </si>
  <si>
    <t>Our pumpkin loaf is back on the shelf from today. Come grab a slice with your coffee.</t>
  </si>
  <si>
    <t>facebook.com/example1</t>
  </si>
  <si>
    <t>TikTok</t>
  </si>
  <si>
    <t>Video</t>
  </si>
  <si>
    <t>Behind the scenes</t>
  </si>
  <si>
    <t>4 a.m. bread shift</t>
  </si>
  <si>
    <t>What 4 a.m. looks like when you bake for a living.</t>
  </si>
  <si>
    <t>Jo</t>
  </si>
  <si>
    <t>tiktok.com/@example/1</t>
  </si>
  <si>
    <t>Pinterest</t>
  </si>
  <si>
    <t>Tips</t>
  </si>
  <si>
    <t>How to store bread</t>
  </si>
  <si>
    <t>Keep your loaf fresh for days: the paper bag trick and when to freeze.</t>
  </si>
  <si>
    <t>pinterest.com/pin/example1</t>
  </si>
  <si>
    <t>Carousel</t>
  </si>
  <si>
    <t>5 cookie mistakes</t>
  </si>
  <si>
    <t>Flat cookies? Dry cookies? Swipe for the 5 most common mistakes and how to fix them.</t>
  </si>
  <si>
    <t>instagram.com/p/example2</t>
  </si>
  <si>
    <t>Event</t>
  </si>
  <si>
    <t>Community</t>
  </si>
  <si>
    <t>Saturday kids' decorating class</t>
  </si>
  <si>
    <t>Kids' cookie decorating class this Saturday at 10. Six spots left. Sign up in store.</t>
  </si>
  <si>
    <t>facebook.com/example2</t>
  </si>
  <si>
    <t>Story</t>
  </si>
  <si>
    <t>Decorating class photos</t>
  </si>
  <si>
    <t>Look at these little decorators!</t>
  </si>
  <si>
    <t>Croissant cross-section</t>
  </si>
  <si>
    <t>72 hours, 27 layers. Here's why our croissants take three days.</t>
  </si>
  <si>
    <t>Drafting</t>
  </si>
  <si>
    <t>Reel</t>
  </si>
  <si>
    <t>Meet our new baker</t>
  </si>
  <si>
    <t>Say hi to Luis, our new morning baker. Ask him anything in the comments.</t>
  </si>
  <si>
    <t>Scheduled</t>
  </si>
  <si>
    <t>Promo</t>
  </si>
  <si>
    <t>Thanksgiving pie pre-orders</t>
  </si>
  <si>
    <t>Thanksgiving pies are open for pre-order: apple, pecan and pumpkin. Order by Nov 20.</t>
  </si>
  <si>
    <t>Ready</t>
  </si>
  <si>
    <t>Three pies, one holiday. Pre-order by Nov 20, link in bio.</t>
  </si>
  <si>
    <t>Pie crust that doesn't shrink</t>
  </si>
  <si>
    <t>Our head baker's three rules for a pie crust that holds its shape.</t>
  </si>
  <si>
    <t>Cranberry orange scones</t>
  </si>
  <si>
    <t>Idea</t>
  </si>
  <si>
    <t>Packing 200 pie boxes</t>
  </si>
  <si>
    <t>Pie season prep, sped up.</t>
  </si>
  <si>
    <t>Text post</t>
  </si>
  <si>
    <t>Food drive drop-off</t>
  </si>
  <si>
    <t>We're a drop-off point for the Riverside food drive until Nov 25.</t>
  </si>
  <si>
    <t>Proofing dough at home</t>
  </si>
  <si>
    <t>Your kitchen is too cold for bread. Here's the oven-light trick.</t>
  </si>
  <si>
    <t>Last call for pie orders</t>
  </si>
  <si>
    <t>Two days left to pre-order Thanksgiving pies.</t>
  </si>
  <si>
    <t>Thanksgiving dessert table</t>
  </si>
  <si>
    <t>Pie orders close today</t>
  </si>
  <si>
    <t>Last chance! Pie orders close at 6 p.m.</t>
  </si>
  <si>
    <t>Customer taste test</t>
  </si>
  <si>
    <t>Planned</t>
  </si>
  <si>
    <t>Ready or scheduled</t>
  </si>
  <si>
    <t>Idea or draft</t>
  </si>
  <si>
    <t>Needs attention</t>
  </si>
  <si>
    <t>Avg engagement</t>
  </si>
  <si>
    <t>All platforms</t>
  </si>
  <si>
    <t>Posts</t>
  </si>
  <si>
    <t>Share</t>
  </si>
  <si>
    <t>Setting</t>
  </si>
  <si>
    <t>Value</t>
  </si>
  <si>
    <t>Notes</t>
  </si>
  <si>
    <t>Today's date</t>
  </si>
  <si>
    <t>Type today's date, or =TODAY() to keep it current. The Check column uses it</t>
  </si>
  <si>
    <t>Posts this month</t>
  </si>
  <si>
    <t>Posts dated in the same month as today's date</t>
  </si>
  <si>
    <t>Posts in the next 7 days</t>
  </si>
  <si>
    <t>Need work before posting</t>
  </si>
  <si>
    <t>Overdue, or due within 3 days and still an idea, a draft or missing a caption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</si>
</sst>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ddd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11" customWidth="1"/>
    <col min="5" max="5" width="10" customWidth="1"/>
    <col min="6" max="6" width="17" customWidth="1"/>
    <col min="7" max="7" width="28" customWidth="1"/>
    <col min="8" max="8" width="46" customWidth="1"/>
    <col min="9" max="9" width="11" customWidth="1"/>
    <col min="10" max="10" width="8" customWidth="1"/>
    <col min="11" max="11" width="26" customWidth="1"/>
    <col min="12" max="12" width="1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46328</v>
      </c>
      <c r="B2" s="3">
        <f>IF(ISNUMBER(A2),A2,"")</f>
        <v>46328</v>
      </c>
      <c r="C2" s="4">
        <v>0.3333333333333333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5">
        <v>412</v>
      </c>
      <c r="M2" t="str">
        <f>IF(ISBLANK(A2),"",IF(I2="Posted","Posted",IF(A2&lt;Settings!$B$2,"Overdue",IF(AND(A2-Settings!$B$2&lt;=3,OR(I2="Idea",I2="Drafting",ISBLANK(H2))),"Needs work",IF(A2-Settings!$B$2&lt;=7,"This week","Later")))))</f>
        <v>Posted</v>
      </c>
    </row>
    <row r="3" spans="1:13" x14ac:dyDescent="0.25">
      <c r="A3" s="2">
        <v>46328</v>
      </c>
      <c r="B3" s="3">
        <f>IF(ISNUMBER(A3),A3,"")</f>
        <v>46328</v>
      </c>
      <c r="C3" s="4">
        <v>0.5</v>
      </c>
      <c r="D3" t="s">
        <v>21</v>
      </c>
      <c r="E3" t="s">
        <v>14</v>
      </c>
      <c r="F3" t="s">
        <v>15</v>
      </c>
      <c r="G3" t="s">
        <v>16</v>
      </c>
      <c r="H3" t="s">
        <v>22</v>
      </c>
      <c r="I3" t="s">
        <v>18</v>
      </c>
      <c r="J3" t="s">
        <v>19</v>
      </c>
      <c r="K3" t="s">
        <v>23</v>
      </c>
      <c r="L3" s="5">
        <v>96</v>
      </c>
      <c r="M3" t="str">
        <f>IF(ISBLANK(A3),"",IF(I3="Posted","Posted",IF(A3&lt;Settings!$B$2,"Overdue",IF(AND(A3-Settings!$B$2&lt;=3,OR(I3="Idea",I3="Drafting",ISBLANK(H3))),"Needs work",IF(A3-Settings!$B$2&lt;=7,"This week","Later")))))</f>
        <v>Posted</v>
      </c>
    </row>
    <row r="4" spans="1:13" x14ac:dyDescent="0.25">
      <c r="A4" s="2">
        <v>46329</v>
      </c>
      <c r="B4" s="3">
        <f>IF(ISNUMBER(A4),A4,"")</f>
        <v>46329</v>
      </c>
      <c r="C4" s="4">
        <v>0.75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18</v>
      </c>
      <c r="J4" t="s">
        <v>29</v>
      </c>
      <c r="K4" t="s">
        <v>30</v>
      </c>
      <c r="L4" s="5">
        <v>2350</v>
      </c>
      <c r="M4" t="str">
        <f>IF(ISBLANK(A4),"",IF(I4="Posted","Posted",IF(A4&lt;Settings!$B$2,"Overdue",IF(AND(A4-Settings!$B$2&lt;=3,OR(I4="Idea",I4="Drafting",ISBLANK(H4))),"Needs work",IF(A4-Settings!$B$2&lt;=7,"This week","Later")))))</f>
        <v>Posted</v>
      </c>
    </row>
    <row r="5" spans="1:13" x14ac:dyDescent="0.25">
      <c r="A5" s="2">
        <v>46330</v>
      </c>
      <c r="B5" s="3">
        <f>IF(ISNUMBER(A5),A5,"")</f>
        <v>46330</v>
      </c>
      <c r="C5" s="4">
        <v>0.4166666666666667</v>
      </c>
      <c r="D5" t="s">
        <v>31</v>
      </c>
      <c r="E5" t="s">
        <v>14</v>
      </c>
      <c r="F5" t="s">
        <v>32</v>
      </c>
      <c r="G5" t="s">
        <v>33</v>
      </c>
      <c r="H5" t="s">
        <v>34</v>
      </c>
      <c r="I5" t="s">
        <v>18</v>
      </c>
      <c r="J5" t="s">
        <v>19</v>
      </c>
      <c r="K5" t="s">
        <v>35</v>
      </c>
      <c r="L5" s="5">
        <v>58</v>
      </c>
      <c r="M5" t="str">
        <f>IF(ISBLANK(A5),"",IF(I5="Posted","Posted",IF(A5&lt;Settings!$B$2,"Overdue",IF(AND(A5-Settings!$B$2&lt;=3,OR(I5="Idea",I5="Drafting",ISBLANK(H5))),"Needs work",IF(A5-Settings!$B$2&lt;=7,"This week","Later")))))</f>
        <v>Posted</v>
      </c>
    </row>
    <row r="6" spans="1:13" x14ac:dyDescent="0.25">
      <c r="A6" s="2">
        <v>46331</v>
      </c>
      <c r="B6" s="3">
        <f>IF(ISNUMBER(A6),A6,"")</f>
        <v>46331</v>
      </c>
      <c r="C6" s="4">
        <v>0.3333333333333333</v>
      </c>
      <c r="D6" t="s">
        <v>13</v>
      </c>
      <c r="E6" t="s">
        <v>36</v>
      </c>
      <c r="F6" t="s">
        <v>32</v>
      </c>
      <c r="G6" t="s">
        <v>37</v>
      </c>
      <c r="H6" t="s">
        <v>38</v>
      </c>
      <c r="I6" t="s">
        <v>18</v>
      </c>
      <c r="J6" t="s">
        <v>29</v>
      </c>
      <c r="K6" t="s">
        <v>39</v>
      </c>
      <c r="L6" s="5">
        <v>688</v>
      </c>
      <c r="M6" t="str">
        <f>IF(ISBLANK(A6),"",IF(I6="Posted","Posted",IF(A6&lt;Settings!$B$2,"Overdue",IF(AND(A6-Settings!$B$2&lt;=3,OR(I6="Idea",I6="Drafting",ISBLANK(H6))),"Needs work",IF(A6-Settings!$B$2&lt;=7,"This week","Later")))))</f>
        <v>Posted</v>
      </c>
    </row>
    <row r="7" spans="1:13" x14ac:dyDescent="0.25">
      <c r="A7" s="2">
        <v>46332</v>
      </c>
      <c r="B7" s="3">
        <f>IF(ISNUMBER(A7),A7,"")</f>
        <v>46332</v>
      </c>
      <c r="C7" s="4">
        <v>0.7083333333333334</v>
      </c>
      <c r="D7" t="s">
        <v>21</v>
      </c>
      <c r="E7" t="s">
        <v>40</v>
      </c>
      <c r="F7" t="s">
        <v>41</v>
      </c>
      <c r="G7" t="s">
        <v>42</v>
      </c>
      <c r="H7" t="s">
        <v>43</v>
      </c>
      <c r="I7" t="s">
        <v>18</v>
      </c>
      <c r="J7" t="s">
        <v>19</v>
      </c>
      <c r="K7" t="s">
        <v>44</v>
      </c>
      <c r="L7" s="5">
        <v>143</v>
      </c>
      <c r="M7" t="str">
        <f>IF(ISBLANK(A7),"",IF(I7="Posted","Posted",IF(A7&lt;Settings!$B$2,"Overdue",IF(AND(A7-Settings!$B$2&lt;=3,OR(I7="Idea",I7="Drafting",ISBLANK(H7))),"Needs work",IF(A7-Settings!$B$2&lt;=7,"This week","Later")))))</f>
        <v>Posted</v>
      </c>
    </row>
    <row r="8" spans="1:13" x14ac:dyDescent="0.25">
      <c r="A8" s="2">
        <v>46333</v>
      </c>
      <c r="B8" s="3">
        <f>IF(ISNUMBER(A8),A8,"")</f>
        <v>46333</v>
      </c>
      <c r="C8" s="4">
        <v>0.375</v>
      </c>
      <c r="D8" t="s">
        <v>13</v>
      </c>
      <c r="E8" t="s">
        <v>45</v>
      </c>
      <c r="F8" t="s">
        <v>41</v>
      </c>
      <c r="G8" t="s">
        <v>46</v>
      </c>
      <c r="H8" t="s">
        <v>47</v>
      </c>
      <c r="I8" t="s">
        <v>18</v>
      </c>
      <c r="J8" t="s">
        <v>19</v>
      </c>
      <c r="L8" s="5">
        <v>87</v>
      </c>
      <c r="M8" t="str">
        <f>IF(ISBLANK(A8),"",IF(I8="Posted","Posted",IF(A8&lt;Settings!$B$2,"Overdue",IF(AND(A8-Settings!$B$2&lt;=3,OR(I8="Idea",I8="Drafting",ISBLANK(H8))),"Needs work",IF(A8-Settings!$B$2&lt;=7,"This week","Later")))))</f>
        <v>Posted</v>
      </c>
    </row>
    <row r="9" spans="1:13" x14ac:dyDescent="0.25">
      <c r="A9" s="2">
        <v>46334</v>
      </c>
      <c r="B9" s="3">
        <f>IF(ISNUMBER(A9),A9,"")</f>
        <v>46334</v>
      </c>
      <c r="C9" s="4">
        <v>0.4583333333333333</v>
      </c>
      <c r="D9" t="s">
        <v>24</v>
      </c>
      <c r="E9" t="s">
        <v>25</v>
      </c>
      <c r="F9" t="s">
        <v>15</v>
      </c>
      <c r="G9" t="s">
        <v>48</v>
      </c>
      <c r="H9" t="s">
        <v>49</v>
      </c>
      <c r="I9" t="s">
        <v>50</v>
      </c>
      <c r="J9" t="s">
        <v>29</v>
      </c>
      <c r="L9" s="5"/>
      <c r="M9" t="str">
        <f>IF(ISBLANK(A9),"",IF(I9="Posted","Posted",IF(A9&lt;Settings!$B$2,"Overdue",IF(AND(A9-Settings!$B$2&lt;=3,OR(I9="Idea",I9="Drafting",ISBLANK(H9))),"Needs work",IF(A9-Settings!$B$2&lt;=7,"This week","Later")))))</f>
        <v>Overdue</v>
      </c>
    </row>
    <row r="10" spans="1:13" x14ac:dyDescent="0.25">
      <c r="A10" s="2">
        <v>46335</v>
      </c>
      <c r="B10" s="3">
        <f>IF(ISNUMBER(A10),A10,"")</f>
        <v>46335</v>
      </c>
      <c r="C10" s="4">
        <v>0.3333333333333333</v>
      </c>
      <c r="D10" t="s">
        <v>13</v>
      </c>
      <c r="E10" t="s">
        <v>51</v>
      </c>
      <c r="F10" t="s">
        <v>26</v>
      </c>
      <c r="G10" t="s">
        <v>52</v>
      </c>
      <c r="H10" t="s">
        <v>53</v>
      </c>
      <c r="I10" t="s">
        <v>54</v>
      </c>
      <c r="J10" t="s">
        <v>29</v>
      </c>
      <c r="L10" s="5"/>
      <c r="M10" t="str">
        <f>IF(ISBLANK(A10),"",IF(I10="Posted","Posted",IF(A10&lt;Settings!$B$2,"Overdue",IF(AND(A10-Settings!$B$2&lt;=3,OR(I10="Idea",I10="Drafting",ISBLANK(H10))),"Needs work",IF(A10-Settings!$B$2&lt;=7,"This week","Later")))))</f>
        <v>This week</v>
      </c>
    </row>
    <row r="11" spans="1:13" x14ac:dyDescent="0.25">
      <c r="A11" s="2">
        <v>46336</v>
      </c>
      <c r="B11" s="3">
        <f>IF(ISNUMBER(A11),A11,"")</f>
        <v>46336</v>
      </c>
      <c r="C11" s="4">
        <v>0.5</v>
      </c>
      <c r="D11" t="s">
        <v>21</v>
      </c>
      <c r="E11" t="s">
        <v>14</v>
      </c>
      <c r="F11" t="s">
        <v>55</v>
      </c>
      <c r="G11" t="s">
        <v>56</v>
      </c>
      <c r="H11" t="s">
        <v>57</v>
      </c>
      <c r="I11" t="s">
        <v>58</v>
      </c>
      <c r="J11" t="s">
        <v>19</v>
      </c>
      <c r="L11" s="5"/>
      <c r="M11" t="str">
        <f>IF(ISBLANK(A11),"",IF(I11="Posted","Posted",IF(A11&lt;Settings!$B$2,"Overdue",IF(AND(A11-Settings!$B$2&lt;=3,OR(I11="Idea",I11="Drafting",ISBLANK(H11))),"Needs work",IF(A11-Settings!$B$2&lt;=7,"This week","Later")))))</f>
        <v>This week</v>
      </c>
    </row>
    <row r="12" spans="1:13" x14ac:dyDescent="0.25">
      <c r="A12" s="2">
        <v>46336</v>
      </c>
      <c r="B12" s="3">
        <f>IF(ISNUMBER(A12),A12,"")</f>
        <v>46336</v>
      </c>
      <c r="C12" s="4">
        <v>0.75</v>
      </c>
      <c r="D12" t="s">
        <v>13</v>
      </c>
      <c r="E12" t="s">
        <v>36</v>
      </c>
      <c r="F12" t="s">
        <v>55</v>
      </c>
      <c r="G12" t="s">
        <v>56</v>
      </c>
      <c r="H12" t="s">
        <v>59</v>
      </c>
      <c r="I12" t="s">
        <v>58</v>
      </c>
      <c r="J12" t="s">
        <v>19</v>
      </c>
      <c r="L12" s="5"/>
      <c r="M12" t="str">
        <f>IF(ISBLANK(A12),"",IF(I12="Posted","Posted",IF(A12&lt;Settings!$B$2,"Overdue",IF(AND(A12-Settings!$B$2&lt;=3,OR(I12="Idea",I12="Drafting",ISBLANK(H12))),"Needs work",IF(A12-Settings!$B$2&lt;=7,"This week","Later")))))</f>
        <v>This week</v>
      </c>
    </row>
    <row r="13" spans="1:13" x14ac:dyDescent="0.25">
      <c r="A13" s="2">
        <v>46337</v>
      </c>
      <c r="B13" s="3">
        <f>IF(ISNUMBER(A13),A13,"")</f>
        <v>46337</v>
      </c>
      <c r="C13" s="4">
        <v>0.4166666666666667</v>
      </c>
      <c r="D13" t="s">
        <v>31</v>
      </c>
      <c r="E13" t="s">
        <v>14</v>
      </c>
      <c r="F13" t="s">
        <v>32</v>
      </c>
      <c r="G13" t="s">
        <v>60</v>
      </c>
      <c r="H13" t="s">
        <v>61</v>
      </c>
      <c r="I13" t="s">
        <v>50</v>
      </c>
      <c r="J13" t="s">
        <v>29</v>
      </c>
      <c r="L13" s="5"/>
      <c r="M13" t="str">
        <f>IF(ISBLANK(A13),"",IF(I13="Posted","Posted",IF(A13&lt;Settings!$B$2,"Overdue",IF(AND(A13-Settings!$B$2&lt;=3,OR(I13="Idea",I13="Drafting",ISBLANK(H13))),"Needs work",IF(A13-Settings!$B$2&lt;=7,"This week","Later")))))</f>
        <v>Needs work</v>
      </c>
    </row>
    <row r="14" spans="1:13" x14ac:dyDescent="0.25">
      <c r="A14" s="2">
        <v>46338</v>
      </c>
      <c r="B14" s="3">
        <f>IF(ISNUMBER(A14),A14,"")</f>
        <v>46338</v>
      </c>
      <c r="C14" s="4">
        <v>0.3333333333333333</v>
      </c>
      <c r="D14" t="s">
        <v>13</v>
      </c>
      <c r="E14" t="s">
        <v>14</v>
      </c>
      <c r="F14" t="s">
        <v>15</v>
      </c>
      <c r="G14" t="s">
        <v>62</v>
      </c>
      <c r="I14" t="s">
        <v>63</v>
      </c>
      <c r="J14" t="s">
        <v>19</v>
      </c>
      <c r="L14" s="5"/>
      <c r="M14" t="str">
        <f>IF(ISBLANK(A14),"",IF(I14="Posted","Posted",IF(A14&lt;Settings!$B$2,"Overdue",IF(AND(A14-Settings!$B$2&lt;=3,OR(I14="Idea",I14="Drafting",ISBLANK(H14))),"Needs work",IF(A14-Settings!$B$2&lt;=7,"This week","Later")))))</f>
        <v>Needs work</v>
      </c>
    </row>
    <row r="15" spans="1:13" x14ac:dyDescent="0.25">
      <c r="A15" s="2">
        <v>46339</v>
      </c>
      <c r="B15" s="3">
        <f>IF(ISNUMBER(A15),A15,"")</f>
        <v>46339</v>
      </c>
      <c r="C15" s="4">
        <v>0.7083333333333334</v>
      </c>
      <c r="D15" t="s">
        <v>24</v>
      </c>
      <c r="E15" t="s">
        <v>25</v>
      </c>
      <c r="F15" t="s">
        <v>26</v>
      </c>
      <c r="G15" t="s">
        <v>64</v>
      </c>
      <c r="H15" t="s">
        <v>65</v>
      </c>
      <c r="I15" t="s">
        <v>63</v>
      </c>
      <c r="J15" t="s">
        <v>29</v>
      </c>
      <c r="L15" s="5"/>
      <c r="M15" t="str">
        <f>IF(ISBLANK(A15),"",IF(I15="Posted","Posted",IF(A15&lt;Settings!$B$2,"Overdue",IF(AND(A15-Settings!$B$2&lt;=3,OR(I15="Idea",I15="Drafting",ISBLANK(H15))),"Needs work",IF(A15-Settings!$B$2&lt;=7,"This week","Later")))))</f>
        <v>This week</v>
      </c>
    </row>
    <row r="16" spans="1:13" x14ac:dyDescent="0.25">
      <c r="A16" s="2">
        <v>46340</v>
      </c>
      <c r="B16" s="3">
        <f>IF(ISNUMBER(A16),A16,"")</f>
        <v>46340</v>
      </c>
      <c r="C16" s="4">
        <v>0.375</v>
      </c>
      <c r="D16" t="s">
        <v>21</v>
      </c>
      <c r="E16" t="s">
        <v>66</v>
      </c>
      <c r="F16" t="s">
        <v>41</v>
      </c>
      <c r="G16" t="s">
        <v>67</v>
      </c>
      <c r="H16" t="s">
        <v>68</v>
      </c>
      <c r="I16" t="s">
        <v>58</v>
      </c>
      <c r="J16" t="s">
        <v>19</v>
      </c>
      <c r="L16" s="5"/>
      <c r="M16" t="str">
        <f>IF(ISBLANK(A16),"",IF(I16="Posted","Posted",IF(A16&lt;Settings!$B$2,"Overdue",IF(AND(A16-Settings!$B$2&lt;=3,OR(I16="Idea",I16="Drafting",ISBLANK(H16))),"Needs work",IF(A16-Settings!$B$2&lt;=7,"This week","Later")))))</f>
        <v>This week</v>
      </c>
    </row>
    <row r="17" spans="1:13" x14ac:dyDescent="0.25">
      <c r="A17" s="2">
        <v>46342</v>
      </c>
      <c r="B17" s="3">
        <f>IF(ISNUMBER(A17),A17,"")</f>
        <v>46342</v>
      </c>
      <c r="C17" s="4">
        <v>0.3333333333333333</v>
      </c>
      <c r="D17" t="s">
        <v>13</v>
      </c>
      <c r="E17" t="s">
        <v>51</v>
      </c>
      <c r="F17" t="s">
        <v>32</v>
      </c>
      <c r="G17" t="s">
        <v>69</v>
      </c>
      <c r="H17" t="s">
        <v>70</v>
      </c>
      <c r="I17" t="s">
        <v>63</v>
      </c>
      <c r="J17" t="s">
        <v>29</v>
      </c>
      <c r="L17" s="5"/>
      <c r="M17" t="str">
        <f>IF(ISBLANK(A17),"",IF(I17="Posted","Posted",IF(A17&lt;Settings!$B$2,"Overdue",IF(AND(A17-Settings!$B$2&lt;=3,OR(I17="Idea",I17="Drafting",ISBLANK(H17))),"Needs work",IF(A17-Settings!$B$2&lt;=7,"This week","Later")))))</f>
        <v>This week</v>
      </c>
    </row>
    <row r="18" spans="1:13" x14ac:dyDescent="0.25">
      <c r="A18" s="2">
        <v>46344</v>
      </c>
      <c r="B18" s="3">
        <f>IF(ISNUMBER(A18),A18,"")</f>
        <v>46344</v>
      </c>
      <c r="C18" s="4">
        <v>0.5</v>
      </c>
      <c r="D18" t="s">
        <v>21</v>
      </c>
      <c r="E18" t="s">
        <v>14</v>
      </c>
      <c r="F18" t="s">
        <v>55</v>
      </c>
      <c r="G18" t="s">
        <v>71</v>
      </c>
      <c r="H18" t="s">
        <v>72</v>
      </c>
      <c r="I18" t="s">
        <v>63</v>
      </c>
      <c r="J18" t="s">
        <v>19</v>
      </c>
      <c r="L18" s="5"/>
      <c r="M18" t="str">
        <f>IF(ISBLANK(A18),"",IF(I18="Posted","Posted",IF(A18&lt;Settings!$B$2,"Overdue",IF(AND(A18-Settings!$B$2&lt;=3,OR(I18="Idea",I18="Drafting",ISBLANK(H18))),"Needs work",IF(A18-Settings!$B$2&lt;=7,"This week","Later")))))</f>
        <v>Later</v>
      </c>
    </row>
    <row r="19" spans="1:13" x14ac:dyDescent="0.25">
      <c r="A19" s="2">
        <v>46344</v>
      </c>
      <c r="B19" s="3">
        <f>IF(ISNUMBER(A19),A19,"")</f>
        <v>46344</v>
      </c>
      <c r="C19" s="4">
        <v>0.75</v>
      </c>
      <c r="D19" t="s">
        <v>31</v>
      </c>
      <c r="E19" t="s">
        <v>14</v>
      </c>
      <c r="F19" t="s">
        <v>15</v>
      </c>
      <c r="G19" t="s">
        <v>73</v>
      </c>
      <c r="I19" t="s">
        <v>63</v>
      </c>
      <c r="J19" t="s">
        <v>19</v>
      </c>
      <c r="L19" s="5"/>
      <c r="M19" t="str">
        <f>IF(ISBLANK(A19),"",IF(I19="Posted","Posted",IF(A19&lt;Settings!$B$2,"Overdue",IF(AND(A19-Settings!$B$2&lt;=3,OR(I19="Idea",I19="Drafting",ISBLANK(H19))),"Needs work",IF(A19-Settings!$B$2&lt;=7,"This week","Later")))))</f>
        <v>Later</v>
      </c>
    </row>
    <row r="20" spans="1:13" x14ac:dyDescent="0.25">
      <c r="A20" s="2">
        <v>46346</v>
      </c>
      <c r="B20" s="3">
        <f>IF(ISNUMBER(A20),A20,"")</f>
        <v>46346</v>
      </c>
      <c r="C20" s="4">
        <v>0.3333333333333333</v>
      </c>
      <c r="D20" t="s">
        <v>13</v>
      </c>
      <c r="E20" t="s">
        <v>45</v>
      </c>
      <c r="F20" t="s">
        <v>55</v>
      </c>
      <c r="G20" t="s">
        <v>74</v>
      </c>
      <c r="H20" t="s">
        <v>75</v>
      </c>
      <c r="I20" t="s">
        <v>63</v>
      </c>
      <c r="J20" t="s">
        <v>19</v>
      </c>
      <c r="L20" s="5"/>
      <c r="M20" t="str">
        <f>IF(ISBLANK(A20),"",IF(I20="Posted","Posted",IF(A20&lt;Settings!$B$2,"Overdue",IF(AND(A20-Settings!$B$2&lt;=3,OR(I20="Idea",I20="Drafting",ISBLANK(H20))),"Needs work",IF(A20-Settings!$B$2&lt;=7,"This week","Later")))))</f>
        <v>Later</v>
      </c>
    </row>
    <row r="21" spans="1:13" x14ac:dyDescent="0.25">
      <c r="A21" s="2">
        <v>46347</v>
      </c>
      <c r="B21" s="3">
        <f>IF(ISNUMBER(A21),A21,"")</f>
        <v>46347</v>
      </c>
      <c r="C21" s="4">
        <v>0.4583333333333333</v>
      </c>
      <c r="D21" t="s">
        <v>24</v>
      </c>
      <c r="E21" t="s">
        <v>25</v>
      </c>
      <c r="F21" t="s">
        <v>41</v>
      </c>
      <c r="G21" t="s">
        <v>76</v>
      </c>
      <c r="I21" t="s">
        <v>63</v>
      </c>
      <c r="J21" t="s">
        <v>29</v>
      </c>
      <c r="L21" s="5"/>
      <c r="M21" t="str">
        <f>IF(ISBLANK(A21),"",IF(I21="Posted","Posted",IF(A21&lt;Settings!$B$2,"Overdue",IF(AND(A21-Settings!$B$2&lt;=3,OR(I21="Idea",I21="Drafting",ISBLANK(H21))),"Needs work",IF(A21-Settings!$B$2&lt;=7,"This week","Later")))))</f>
        <v>Later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4" max="4" width="12" customWidth="1"/>
    <col min="5" max="6" width="11" customWidth="1"/>
    <col min="7" max="7" width="12" customWidth="1"/>
  </cols>
  <sheetData>
    <row r="1" spans="1:7" s="1" customFormat="1" x14ac:dyDescent="0.25">
      <c r="A1" s="1" t="s">
        <v>3</v>
      </c>
      <c r="B1" s="1" t="s">
        <v>77</v>
      </c>
      <c r="C1" s="1" t="s">
        <v>18</v>
      </c>
      <c r="D1" s="1" t="s">
        <v>78</v>
      </c>
      <c r="E1" s="1" t="s">
        <v>79</v>
      </c>
      <c r="F1" s="1" t="s">
        <v>80</v>
      </c>
      <c r="G1" s="1" t="s">
        <v>81</v>
      </c>
    </row>
    <row r="2" spans="1:7" x14ac:dyDescent="0.25">
      <c r="A2" t="s">
        <v>13</v>
      </c>
      <c r="B2" s="5">
        <f>COUNTIF('Content Calendar'!$D$2:$D$300,A2)</f>
        <v>8</v>
      </c>
      <c r="C2" s="5">
        <f>COUNTIFS('Content Calendar'!$D$2:$D$300,A2,'Content Calendar'!$I$2:$I$300,"Posted")</f>
        <v>3</v>
      </c>
      <c r="D2" s="5">
        <f>COUNTIFS('Content Calendar'!$D$2:$D$300,A2,'Content Calendar'!$I$2:$I$300,"Scheduled")+COUNTIFS('Content Calendar'!$D$2:$D$300,A2,'Content Calendar'!$I$2:$I$300,"Ready")</f>
        <v>2</v>
      </c>
      <c r="E2" s="5">
        <f>COUNTIFS('Content Calendar'!$D$2:$D$300,A2,'Content Calendar'!$I$2:$I$300,"Idea")+COUNTIFS('Content Calendar'!$D$2:$D$300,A2,'Content Calendar'!$I$2:$I$300,"Drafting")</f>
        <v>3</v>
      </c>
      <c r="F2" s="5">
        <f>COUNTIFS('Content Calendar'!$D$2:$D$300,A2,'Content Calendar'!$M$2:$M$300,"Overdue")+COUNTIFS('Content Calendar'!$D$2:$D$300,A2,'Content Calendar'!$M$2:$M$300,"Needs work")</f>
        <v>1</v>
      </c>
      <c r="G2" s="5">
        <f>IF(COUNTIFS('Content Calendar'!$D$2:$D$300,A2,'Content Calendar'!$I$2:$I$300,"Posted",'Content Calendar'!$L$2:$L$300,"&gt;0")=0,"",ROUND(AVERAGEIFS('Content Calendar'!$L$2:$L$300,'Content Calendar'!$D$2:$D$300,A2,'Content Calendar'!$I$2:$I$300,"Posted",'Content Calendar'!$L$2:$L$300,"&gt;0"),0))</f>
        <v>396</v>
      </c>
    </row>
    <row r="3" spans="1:7" x14ac:dyDescent="0.25">
      <c r="A3" t="s">
        <v>21</v>
      </c>
      <c r="B3" s="5">
        <f>COUNTIF('Content Calendar'!$D$2:$D$300,A3)</f>
        <v>5</v>
      </c>
      <c r="C3" s="5">
        <f>COUNTIFS('Content Calendar'!$D$2:$D$300,A3,'Content Calendar'!$I$2:$I$300,"Posted")</f>
        <v>2</v>
      </c>
      <c r="D3" s="5">
        <f>COUNTIFS('Content Calendar'!$D$2:$D$300,A3,'Content Calendar'!$I$2:$I$300,"Scheduled")+COUNTIFS('Content Calendar'!$D$2:$D$300,A3,'Content Calendar'!$I$2:$I$300,"Ready")</f>
        <v>2</v>
      </c>
      <c r="E3" s="5">
        <f>COUNTIFS('Content Calendar'!$D$2:$D$300,A3,'Content Calendar'!$I$2:$I$300,"Idea")+COUNTIFS('Content Calendar'!$D$2:$D$300,A3,'Content Calendar'!$I$2:$I$300,"Drafting")</f>
        <v>1</v>
      </c>
      <c r="F3" s="5">
        <f>COUNTIFS('Content Calendar'!$D$2:$D$300,A3,'Content Calendar'!$M$2:$M$300,"Overdue")+COUNTIFS('Content Calendar'!$D$2:$D$300,A3,'Content Calendar'!$M$2:$M$300,"Needs work")</f>
        <v>0</v>
      </c>
      <c r="G3" s="5">
        <f>IF(COUNTIFS('Content Calendar'!$D$2:$D$300,A3,'Content Calendar'!$I$2:$I$300,"Posted",'Content Calendar'!$L$2:$L$300,"&gt;0")=0,"",ROUND(AVERAGEIFS('Content Calendar'!$L$2:$L$300,'Content Calendar'!$D$2:$D$300,A3,'Content Calendar'!$I$2:$I$300,"Posted",'Content Calendar'!$L$2:$L$300,"&gt;0"),0))</f>
        <v>120</v>
      </c>
    </row>
    <row r="4" spans="1:7" x14ac:dyDescent="0.25">
      <c r="A4" t="s">
        <v>24</v>
      </c>
      <c r="B4" s="5">
        <f>COUNTIF('Content Calendar'!$D$2:$D$300,A4)</f>
        <v>4</v>
      </c>
      <c r="C4" s="5">
        <f>COUNTIFS('Content Calendar'!$D$2:$D$300,A4,'Content Calendar'!$I$2:$I$300,"Posted")</f>
        <v>1</v>
      </c>
      <c r="D4" s="5">
        <f>COUNTIFS('Content Calendar'!$D$2:$D$300,A4,'Content Calendar'!$I$2:$I$300,"Scheduled")+COUNTIFS('Content Calendar'!$D$2:$D$300,A4,'Content Calendar'!$I$2:$I$300,"Ready")</f>
        <v>0</v>
      </c>
      <c r="E4" s="5">
        <f>COUNTIFS('Content Calendar'!$D$2:$D$300,A4,'Content Calendar'!$I$2:$I$300,"Idea")+COUNTIFS('Content Calendar'!$D$2:$D$300,A4,'Content Calendar'!$I$2:$I$300,"Drafting")</f>
        <v>3</v>
      </c>
      <c r="F4" s="5">
        <f>COUNTIFS('Content Calendar'!$D$2:$D$300,A4,'Content Calendar'!$M$2:$M$300,"Overdue")+COUNTIFS('Content Calendar'!$D$2:$D$300,A4,'Content Calendar'!$M$2:$M$300,"Needs work")</f>
        <v>1</v>
      </c>
      <c r="G4" s="5">
        <f>IF(COUNTIFS('Content Calendar'!$D$2:$D$300,A4,'Content Calendar'!$I$2:$I$300,"Posted",'Content Calendar'!$L$2:$L$300,"&gt;0")=0,"",ROUND(AVERAGEIFS('Content Calendar'!$L$2:$L$300,'Content Calendar'!$D$2:$D$300,A4,'Content Calendar'!$I$2:$I$300,"Posted",'Content Calendar'!$L$2:$L$300,"&gt;0"),0))</f>
        <v>2350</v>
      </c>
    </row>
    <row r="5" spans="1:7" x14ac:dyDescent="0.25">
      <c r="A5" t="s">
        <v>31</v>
      </c>
      <c r="B5" s="5">
        <f>COUNTIF('Content Calendar'!$D$2:$D$300,A5)</f>
        <v>3</v>
      </c>
      <c r="C5" s="5">
        <f>COUNTIFS('Content Calendar'!$D$2:$D$300,A5,'Content Calendar'!$I$2:$I$300,"Posted")</f>
        <v>1</v>
      </c>
      <c r="D5" s="5">
        <f>COUNTIFS('Content Calendar'!$D$2:$D$300,A5,'Content Calendar'!$I$2:$I$300,"Scheduled")+COUNTIFS('Content Calendar'!$D$2:$D$300,A5,'Content Calendar'!$I$2:$I$300,"Ready")</f>
        <v>0</v>
      </c>
      <c r="E5" s="5">
        <f>COUNTIFS('Content Calendar'!$D$2:$D$300,A5,'Content Calendar'!$I$2:$I$300,"Idea")+COUNTIFS('Content Calendar'!$D$2:$D$300,A5,'Content Calendar'!$I$2:$I$300,"Drafting")</f>
        <v>2</v>
      </c>
      <c r="F5" s="5">
        <f>COUNTIFS('Content Calendar'!$D$2:$D$300,A5,'Content Calendar'!$M$2:$M$300,"Overdue")+COUNTIFS('Content Calendar'!$D$2:$D$300,A5,'Content Calendar'!$M$2:$M$300,"Needs work")</f>
        <v>1</v>
      </c>
      <c r="G5" s="5">
        <f>IF(COUNTIFS('Content Calendar'!$D$2:$D$300,A5,'Content Calendar'!$I$2:$I$300,"Posted",'Content Calendar'!$L$2:$L$300,"&gt;0")=0,"",ROUND(AVERAGEIFS('Content Calendar'!$L$2:$L$300,'Content Calendar'!$D$2:$D$300,A5,'Content Calendar'!$I$2:$I$300,"Posted",'Content Calendar'!$L$2:$L$300,"&gt;0"),0))</f>
        <v>58</v>
      </c>
    </row>
    <row r="6" spans="1:7" x14ac:dyDescent="0.25">
      <c r="A6" t="s">
        <v>82</v>
      </c>
      <c r="B6" s="5">
        <f>SUM(B2:B5)</f>
        <v>20</v>
      </c>
      <c r="C6" s="5">
        <f>SUM(C2:C5)</f>
        <v>7</v>
      </c>
      <c r="D6" s="5">
        <f>SUM(D2:D5)</f>
        <v>4</v>
      </c>
      <c r="E6" s="5">
        <f>SUM(E2:E5)</f>
        <v>9</v>
      </c>
      <c r="F6" s="5">
        <f>SUM(F2:F5)</f>
        <v>3</v>
      </c>
      <c r="G6" s="5">
        <f>IF(COUNTIFS('Content Calendar'!$I$2:$I$300,"Posted",'Content Calendar'!$L$2:$L$300,"&gt;0")=0,"",ROUND(AVERAGEIFS('Content Calendar'!$L$2:$L$300,'Content Calendar'!$I$2:$I$300,"Posted",'Content Calendar'!$L$2:$L$300,"&gt;0"),0))</f>
        <v>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8" customWidth="1"/>
    <col min="5" max="5" width="12" customWidth="1"/>
  </cols>
  <sheetData>
    <row r="1" spans="1:5" s="1" customFormat="1" x14ac:dyDescent="0.25">
      <c r="A1" s="1" t="s">
        <v>5</v>
      </c>
      <c r="B1" s="1" t="s">
        <v>83</v>
      </c>
      <c r="C1" s="1" t="s">
        <v>84</v>
      </c>
      <c r="D1" s="1" t="s">
        <v>18</v>
      </c>
      <c r="E1" s="1" t="s">
        <v>81</v>
      </c>
    </row>
    <row r="2" spans="1:5" x14ac:dyDescent="0.25">
      <c r="A2" t="s">
        <v>15</v>
      </c>
      <c r="B2" s="5">
        <f>COUNTIF('Content Calendar'!$F$2:$F$300,A2)</f>
        <v>5</v>
      </c>
      <c r="C2" s="6">
        <f>IF(SUM($B$2:$B$6)=0,0,B2/SUM($B$2:$B$6))</f>
        <v>0.25</v>
      </c>
      <c r="D2" s="5">
        <f>COUNTIFS('Content Calendar'!$F$2:$F$300,A2,'Content Calendar'!$I$2:$I$300,"Posted")</f>
        <v>2</v>
      </c>
      <c r="E2" s="5">
        <f>IF(COUNTIFS('Content Calendar'!$F$2:$F$300,A2,'Content Calendar'!$I$2:$I$300,"Posted",'Content Calendar'!$L$2:$L$300,"&gt;0")=0,"",ROUND(AVERAGEIFS('Content Calendar'!$L$2:$L$300,'Content Calendar'!$F$2:$F$300,A2,'Content Calendar'!$I$2:$I$300,"Posted",'Content Calendar'!$L$2:$L$300,"&gt;0"),0))</f>
        <v>254</v>
      </c>
    </row>
    <row r="3" spans="1:5" x14ac:dyDescent="0.25">
      <c r="A3" t="s">
        <v>26</v>
      </c>
      <c r="B3" s="5">
        <f>COUNTIF('Content Calendar'!$F$2:$F$300,A3)</f>
        <v>3</v>
      </c>
      <c r="C3" s="6">
        <f>IF(SUM($B$2:$B$6)=0,0,B3/SUM($B$2:$B$6))</f>
        <v>0.15</v>
      </c>
      <c r="D3" s="5">
        <f>COUNTIFS('Content Calendar'!$F$2:$F$300,A3,'Content Calendar'!$I$2:$I$300,"Posted")</f>
        <v>1</v>
      </c>
      <c r="E3" s="5">
        <f>IF(COUNTIFS('Content Calendar'!$F$2:$F$300,A3,'Content Calendar'!$I$2:$I$300,"Posted",'Content Calendar'!$L$2:$L$300,"&gt;0")=0,"",ROUND(AVERAGEIFS('Content Calendar'!$L$2:$L$300,'Content Calendar'!$F$2:$F$300,A3,'Content Calendar'!$I$2:$I$300,"Posted",'Content Calendar'!$L$2:$L$300,"&gt;0"),0))</f>
        <v>2350</v>
      </c>
    </row>
    <row r="4" spans="1:5" x14ac:dyDescent="0.25">
      <c r="A4" t="s">
        <v>32</v>
      </c>
      <c r="B4" s="5">
        <f>COUNTIF('Content Calendar'!$F$2:$F$300,A4)</f>
        <v>4</v>
      </c>
      <c r="C4" s="6">
        <f>IF(SUM($B$2:$B$6)=0,0,B4/SUM($B$2:$B$6))</f>
        <v>0.2</v>
      </c>
      <c r="D4" s="5">
        <f>COUNTIFS('Content Calendar'!$F$2:$F$300,A4,'Content Calendar'!$I$2:$I$300,"Posted")</f>
        <v>2</v>
      </c>
      <c r="E4" s="5">
        <f>IF(COUNTIFS('Content Calendar'!$F$2:$F$300,A4,'Content Calendar'!$I$2:$I$300,"Posted",'Content Calendar'!$L$2:$L$300,"&gt;0")=0,"",ROUND(AVERAGEIFS('Content Calendar'!$L$2:$L$300,'Content Calendar'!$F$2:$F$300,A4,'Content Calendar'!$I$2:$I$300,"Posted",'Content Calendar'!$L$2:$L$300,"&gt;0"),0))</f>
        <v>373</v>
      </c>
    </row>
    <row r="5" spans="1:5" x14ac:dyDescent="0.25">
      <c r="A5" t="s">
        <v>41</v>
      </c>
      <c r="B5" s="5">
        <f>COUNTIF('Content Calendar'!$F$2:$F$300,A5)</f>
        <v>4</v>
      </c>
      <c r="C5" s="6">
        <f>IF(SUM($B$2:$B$6)=0,0,B5/SUM($B$2:$B$6))</f>
        <v>0.2</v>
      </c>
      <c r="D5" s="5">
        <f>COUNTIFS('Content Calendar'!$F$2:$F$300,A5,'Content Calendar'!$I$2:$I$300,"Posted")</f>
        <v>2</v>
      </c>
      <c r="E5" s="5">
        <f>IF(COUNTIFS('Content Calendar'!$F$2:$F$300,A5,'Content Calendar'!$I$2:$I$300,"Posted",'Content Calendar'!$L$2:$L$300,"&gt;0")=0,"",ROUND(AVERAGEIFS('Content Calendar'!$L$2:$L$300,'Content Calendar'!$F$2:$F$300,A5,'Content Calendar'!$I$2:$I$300,"Posted",'Content Calendar'!$L$2:$L$300,"&gt;0"),0))</f>
        <v>115</v>
      </c>
    </row>
    <row r="6" spans="1:5" x14ac:dyDescent="0.25">
      <c r="A6" t="s">
        <v>55</v>
      </c>
      <c r="B6" s="5">
        <f>COUNTIF('Content Calendar'!$F$2:$F$300,A6)</f>
        <v>4</v>
      </c>
      <c r="C6" s="6">
        <f>IF(SUM($B$2:$B$6)=0,0,B6/SUM($B$2:$B$6))</f>
        <v>0.2</v>
      </c>
      <c r="D6" s="5">
        <f>COUNTIFS('Content Calendar'!$F$2:$F$300,A6,'Content Calendar'!$I$2:$I$300,"Posted")</f>
        <v>0</v>
      </c>
      <c r="E6" s="5" t="str">
        <f>IF(COUNTIFS('Content Calendar'!$F$2:$F$300,A6,'Content Calendar'!$I$2:$I$300,"Posted",'Content Calendar'!$L$2:$L$300,"&gt;0")=0,"",ROUND(AVERAGEIFS('Content Calendar'!$L$2:$L$300,'Content Calendar'!$F$2:$F$300,A6,'Content Calendar'!$I$2:$I$300,"Posted",'Content Calendar'!$L$2:$L$300,"&gt;0"),0))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3" customWidth="1"/>
    <col min="3" max="3" width="60" customWidth="1"/>
  </cols>
  <sheetData>
    <row r="1" spans="1:3" s="1" customFormat="1" x14ac:dyDescent="0.25">
      <c r="A1" s="1" t="s">
        <v>85</v>
      </c>
      <c r="B1" s="1" t="s">
        <v>86</v>
      </c>
      <c r="C1" s="1" t="s">
        <v>87</v>
      </c>
    </row>
    <row r="2" spans="1:3" x14ac:dyDescent="0.25">
      <c r="A2" t="s">
        <v>88</v>
      </c>
      <c r="B2" s="2">
        <f>DATE(2026,11,9)</f>
        <v>46335</v>
      </c>
      <c r="C2" t="s">
        <v>89</v>
      </c>
    </row>
    <row r="3" spans="1:3" x14ac:dyDescent="0.25">
      <c r="A3" t="s">
        <v>90</v>
      </c>
      <c r="B3" s="5">
        <f>COUNTIFS('Content Calendar'!$A$2:$A$300,"&gt;="&amp;DATE(YEAR(B2),MONTH(B2),1),'Content Calendar'!$A$2:$A$300,"&lt;="&amp;EOMONTH(B2,0))</f>
        <v>20</v>
      </c>
      <c r="C3" t="s">
        <v>91</v>
      </c>
    </row>
    <row r="4" spans="1:3" x14ac:dyDescent="0.25">
      <c r="A4" t="s">
        <v>92</v>
      </c>
      <c r="B4" s="5">
        <f>COUNTIFS('Content Calendar'!$A$2:$A$300,"&gt;="&amp;B2,'Content Calendar'!$A$2:$A$300,"&lt;"&amp;(B2+7))</f>
        <v>7</v>
      </c>
    </row>
    <row r="5" spans="1:3" x14ac:dyDescent="0.25">
      <c r="A5" t="s">
        <v>93</v>
      </c>
      <c r="B5" s="5">
        <f>COUNTIF('Content Calendar'!$M$2:$M$300,"Needs work")+COUNTIF('Content Calendar'!$M$2:$M$300,"Overdue")</f>
        <v>3</v>
      </c>
      <c r="C5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 Calendar</vt:lpstr>
      <vt:lpstr>By Platform</vt:lpstr>
      <vt:lpstr>By Pillar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Social Media Calendar</dc:title>
  <dc:subject/>
  <dc:description/>
  <cp:keywords/>
  <cp:category/>
  <cp:lastModifiedBy>Unknown</cp:lastModifiedBy>
  <dcterms:created xsi:type="dcterms:W3CDTF">2026-10-18T23:17:42Z</dcterms:created>
  <dcterms:modified xsi:type="dcterms:W3CDTF">2026-10-18T23:17:42Z</dcterms:modified>
</cp:coreProperties>
</file>