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ords" state="visible" r:id="rId4"/>
    <sheet sheetId="2" name="Summary" state="visible" r:id="rId5"/>
    <sheet sheetId="3" name="Categories" state="visible" r:id="rId6"/>
  </sheets>
  <calcPr calcId="171027"/>
</workbook>
</file>

<file path=xl/sharedStrings.xml><?xml version="1.0" encoding="utf-8"?>
<sst xmlns="http://schemas.openxmlformats.org/spreadsheetml/2006/main" count="225" uniqueCount="95">
  <si>
    <t>Records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</si>
  <si>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</si>
  <si>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Income and expenses by category, ready for tax time.</t>
  </si>
  <si>
    <t>Free template</t>
  </si>
  <si>
    <t>Date</t>
  </si>
  <si>
    <t>Description</t>
  </si>
  <si>
    <t>Category</t>
  </si>
  <si>
    <t>Type</t>
  </si>
  <si>
    <t>Part</t>
  </si>
  <si>
    <t>Amount</t>
  </si>
  <si>
    <t>Receipt</t>
  </si>
  <si>
    <t>Quarter</t>
  </si>
  <si>
    <t>Payout from Etsy, December sales</t>
  </si>
  <si>
    <t>Platform payouts</t>
  </si>
  <si>
    <t>Saved</t>
  </si>
  <si>
    <t>Canva Pro, yearly plan</t>
  </si>
  <si>
    <t>Software and subscriptions</t>
  </si>
  <si>
    <t>Dr. Patel, checkup copay</t>
  </si>
  <si>
    <t>Medical and dental</t>
  </si>
  <si>
    <t>Cash job, mural for Pine Cafe</t>
  </si>
  <si>
    <t>Client and sales income</t>
  </si>
  <si>
    <t>Invoice 104, Lakeside Bakery logo</t>
  </si>
  <si>
    <t>Little Oaks Daycare, February</t>
  </si>
  <si>
    <t>Childcare</t>
  </si>
  <si>
    <t>Printer ink and shipping boxes</t>
  </si>
  <si>
    <t>Supplies</t>
  </si>
  <si>
    <t>Missing</t>
  </si>
  <si>
    <t>Red Cross donation</t>
  </si>
  <si>
    <t>Charitable donations</t>
  </si>
  <si>
    <t>Verizon, work share of phone</t>
  </si>
  <si>
    <t>Phone and internet</t>
  </si>
  <si>
    <t>Invoice 109, Green Leaf Dental site</t>
  </si>
  <si>
    <t>Facebook ads, spring promo</t>
  </si>
  <si>
    <t>Advertising and marketing</t>
  </si>
  <si>
    <t>County property tax, first half</t>
  </si>
  <si>
    <t>Home and property</t>
  </si>
  <si>
    <t>Payout from Etsy, April sales</t>
  </si>
  <si>
    <t>Laptop for design work</t>
  </si>
  <si>
    <t>Equipment</t>
  </si>
  <si>
    <t>Hotel for client workshop</t>
  </si>
  <si>
    <t>Vehicle and travel</t>
  </si>
  <si>
    <t>Ally savings interest, Q2</t>
  </si>
  <si>
    <t>Interest and dividends</t>
  </si>
  <si>
    <t>Not needed</t>
  </si>
  <si>
    <t>IRA contribution</t>
  </si>
  <si>
    <t>Retirement and HSA</t>
  </si>
  <si>
    <t>Invoice 115, Hill Street Yoga</t>
  </si>
  <si>
    <t>Stripe fees, July</t>
  </si>
  <si>
    <t>Fees and professional help</t>
  </si>
  <si>
    <t>Community college course</t>
  </si>
  <si>
    <t>Education</t>
  </si>
  <si>
    <t>Fuel for client visits</t>
  </si>
  <si>
    <t>Dentist, filling</t>
  </si>
  <si>
    <t>Invoice 121, Ridge Coffee menu</t>
  </si>
  <si>
    <t>Home office share of electric bill</t>
  </si>
  <si>
    <t>Home office</t>
  </si>
  <si>
    <t>Summary</t>
  </si>
  <si>
    <t>Type in the cream cells. Shaded cells are formulas and fill in on their own.</t>
  </si>
  <si>
    <t>Q1 (Jan-Mar)</t>
  </si>
  <si>
    <t>Q2 (Apr-Jun)</t>
  </si>
  <si>
    <t>Q3 (Jul-Sep)</t>
  </si>
  <si>
    <t>Q4 (Oct-Dec)</t>
  </si>
  <si>
    <t>Year total</t>
  </si>
  <si>
    <t>Missing receipts</t>
  </si>
  <si>
    <t>Income</t>
  </si>
  <si>
    <t>Wages</t>
  </si>
  <si>
    <t>Other income</t>
  </si>
  <si>
    <t>Expense</t>
  </si>
  <si>
    <t>Total income</t>
  </si>
  <si>
    <t>Total expenses</t>
  </si>
  <si>
    <t>Check: not in the list</t>
  </si>
  <si>
    <t>Categories</t>
  </si>
  <si>
    <t>What goes here</t>
  </si>
  <si>
    <t>Year to date</t>
  </si>
  <si>
    <t>Business</t>
  </si>
  <si>
    <t>Invoices paid, sales, tips, cash jobs</t>
  </si>
  <si>
    <t>Etsy, Uber, Upwork and similar payouts (often on a 1099-K)</t>
  </si>
  <si>
    <t>Household</t>
  </si>
  <si>
    <t>Paychecks from an employer (W-2)</t>
  </si>
  <si>
    <t>Bank interest, dividends, savings bonds</t>
  </si>
  <si>
    <t>Rent, prizes, anything else you received</t>
  </si>
  <si>
    <t>Ads, website, business cards</t>
  </si>
  <si>
    <t>Apps, cloud storage, design tools</t>
  </si>
  <si>
    <t>Materials, printer ink, postage</t>
  </si>
  <si>
    <t>Computers, cameras, tools (ask your preparer how to handle these)</t>
  </si>
  <si>
    <t>Enter only the share used for work</t>
  </si>
  <si>
    <t>Fuel, parking, flights, hotels for work trips</t>
  </si>
  <si>
    <t>Payment fees, bookkeeper, tax preparer</t>
  </si>
  <si>
    <t>Rent or utility share for a work space</t>
  </si>
  <si>
    <t>Doctor, dentist, prescriptions, glasses</t>
  </si>
  <si>
    <t>Gifts to charities, with receipts</t>
  </si>
  <si>
    <t>Daycare, after-school care, day camps</t>
  </si>
  <si>
    <t>Tuition, student loan interest statements</t>
  </si>
  <si>
    <t>Property tax, mortgage interest statement</t>
  </si>
  <si>
    <t>IRA, HSA and similar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</si>
</sst>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#,##0.##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left" vertical="center" indent="1"/>
    </xf>
    <xf numFmtId="0" fontId="5" fillId="5" borderId="2" xfId="0" applyFont="1" applyFill="1" applyBorder="1" applyAlignment="1">
      <alignment horizontal="left" vertical="center" indent="1"/>
    </xf>
    <xf numFmtId="165" fontId="5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 wrapText="1"/>
    </xf>
    <xf numFmtId="165" fontId="5" fillId="5" borderId="2" xfId="0" applyNumberFormat="1" applyFont="1" applyFill="1" applyBorder="1" applyAlignment="1">
      <alignment horizontal="right" vertical="center"/>
    </xf>
    <xf numFmtId="166" fontId="5" fillId="5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I39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12" customWidth="1"/>
    <col min="3" max="3" width="36" customWidth="1"/>
    <col min="4" max="4" width="26" customWidth="1"/>
    <col min="5" max="5" width="10" customWidth="1"/>
    <col min="6" max="6" width="11" customWidth="1"/>
    <col min="7" max="7" width="12" customWidth="1"/>
    <col min="8" max="8" width="11" customWidth="1"/>
  </cols>
  <sheetData>
    <row r="1" ht="34" customHeight="1" spans="2:9" x14ac:dyDescent="0.25">
      <c r="B1" s="1" t="s">
        <v>0</v>
      </c>
      <c r="G1" s="2" t="s">
        <v>1</v>
      </c>
      <c r="H1" s="2"/>
      <c r="I1" s="2"/>
    </row>
    <row r="2" ht="28" customHeight="1" spans="2:9" x14ac:dyDescent="0.25">
      <c r="B2" s="3" t="s">
        <v>2</v>
      </c>
      <c r="C2" s="3"/>
      <c r="D2" s="3"/>
      <c r="E2" s="3"/>
      <c r="F2" s="3"/>
      <c r="G2" s="4" t="s">
        <v>3</v>
      </c>
      <c r="H2" s="4"/>
      <c r="I2" s="4"/>
    </row>
    <row r="3" ht="4" customHeight="1" spans="2:9" x14ac:dyDescent="0.25">
      <c r="B3" s="5"/>
      <c r="C3" s="5"/>
      <c r="D3" s="5"/>
      <c r="E3" s="5"/>
      <c r="F3" s="5"/>
      <c r="G3" s="5"/>
      <c r="H3" s="5"/>
      <c r="I3" s="5"/>
    </row>
    <row r="4" ht="10" customHeight="1" x14ac:dyDescent="0.25"/>
    <row r="5" ht="24" customHeight="1" spans="2:9" x14ac:dyDescent="0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6" t="s">
        <v>10</v>
      </c>
      <c r="I5" s="6" t="s">
        <v>11</v>
      </c>
    </row>
    <row r="6" ht="17" customHeight="1" spans="2:9" x14ac:dyDescent="0.25">
      <c r="B6" s="8">
        <v>46030</v>
      </c>
      <c r="C6" s="9" t="s">
        <v>12</v>
      </c>
      <c r="D6" s="9" t="s">
        <v>13</v>
      </c>
      <c r="E6" s="10" t="str">
        <f>IFERROR(VLOOKUP(D6,Categories!$B$6:$D$64,2,FALSE),"Not in list")</f>
        <v>Income</v>
      </c>
      <c r="F6" s="10" t="str">
        <f>IFERROR(VLOOKUP(D6,Categories!$B$6:$D$64,3,FALSE),"")</f>
        <v>Business</v>
      </c>
      <c r="G6" s="11">
        <v>842.15</v>
      </c>
      <c r="H6" s="9" t="s">
        <v>14</v>
      </c>
      <c r="I6" s="10" t="str">
        <f>IF(ISBLANK(B6),"","Q"&amp;ROUND((MONTH(B6)+1)/3,0))</f>
        <v>Q1</v>
      </c>
    </row>
    <row r="7" ht="17" customHeight="1" spans="2:9" x14ac:dyDescent="0.25">
      <c r="B7" s="8">
        <v>46037</v>
      </c>
      <c r="C7" s="9" t="s">
        <v>15</v>
      </c>
      <c r="D7" s="9" t="s">
        <v>16</v>
      </c>
      <c r="E7" s="10" t="str">
        <f>IFERROR(VLOOKUP(D7,Categories!$B$6:$D$64,2,FALSE),"Not in list")</f>
        <v>Expense</v>
      </c>
      <c r="F7" s="10" t="str">
        <f>IFERROR(VLOOKUP(D7,Categories!$B$6:$D$64,3,FALSE),"")</f>
        <v>Business</v>
      </c>
      <c r="G7" s="11">
        <v>119.99</v>
      </c>
      <c r="H7" s="9" t="s">
        <v>14</v>
      </c>
      <c r="I7" s="10" t="str">
        <f>IF(ISBLANK(B7),"","Q"&amp;ROUND((MONTH(B7)+1)/3,0))</f>
        <v>Q1</v>
      </c>
    </row>
    <row r="8" ht="17" customHeight="1" spans="2:9" x14ac:dyDescent="0.25">
      <c r="B8" s="8">
        <v>46042</v>
      </c>
      <c r="C8" s="9" t="s">
        <v>17</v>
      </c>
      <c r="D8" s="9" t="s">
        <v>18</v>
      </c>
      <c r="E8" s="10" t="str">
        <f>IFERROR(VLOOKUP(D8,Categories!$B$6:$D$64,2,FALSE),"Not in list")</f>
        <v>Expense</v>
      </c>
      <c r="F8" s="10" t="str">
        <f>IFERROR(VLOOKUP(D8,Categories!$B$6:$D$64,3,FALSE),"")</f>
        <v>Household</v>
      </c>
      <c r="G8" s="11">
        <v>40</v>
      </c>
      <c r="H8" s="9" t="s">
        <v>14</v>
      </c>
      <c r="I8" s="10" t="str">
        <f>IF(ISBLANK(B8),"","Q"&amp;ROUND((MONTH(B8)+1)/3,0))</f>
        <v>Q1</v>
      </c>
    </row>
    <row r="9" ht="17" customHeight="1" spans="2:9" x14ac:dyDescent="0.25">
      <c r="B9" s="8">
        <v>46095</v>
      </c>
      <c r="C9" s="9" t="s">
        <v>19</v>
      </c>
      <c r="D9" s="9" t="s">
        <v>20</v>
      </c>
      <c r="E9" s="10" t="str">
        <f>IFERROR(VLOOKUP(D9,Categories!$B$6:$D$64,2,FALSE),"Not in list")</f>
        <v>Income</v>
      </c>
      <c r="F9" s="10" t="str">
        <f>IFERROR(VLOOKUP(D9,Categories!$B$6:$D$64,3,FALSE),"")</f>
        <v>Business</v>
      </c>
      <c r="G9" s="11">
        <v>400</v>
      </c>
      <c r="H9" s="9" t="s">
        <v>14</v>
      </c>
      <c r="I9" s="10" t="str">
        <f>IF(ISBLANK(B9),"","Q"&amp;ROUND((MONTH(B9)+1)/3,0))</f>
        <v>Q1</v>
      </c>
    </row>
    <row r="10" ht="17" customHeight="1" spans="2:9" x14ac:dyDescent="0.25">
      <c r="B10" s="8">
        <v>46056</v>
      </c>
      <c r="C10" s="9" t="s">
        <v>21</v>
      </c>
      <c r="D10" s="9" t="s">
        <v>20</v>
      </c>
      <c r="E10" s="10" t="str">
        <f>IFERROR(VLOOKUP(D10,Categories!$B$6:$D$64,2,FALSE),"Not in list")</f>
        <v>Income</v>
      </c>
      <c r="F10" s="10" t="str">
        <f>IFERROR(VLOOKUP(D10,Categories!$B$6:$D$64,3,FALSE),"")</f>
        <v>Business</v>
      </c>
      <c r="G10" s="11">
        <v>950</v>
      </c>
      <c r="H10" s="9" t="s">
        <v>14</v>
      </c>
      <c r="I10" s="10" t="str">
        <f>IF(ISBLANK(B10),"","Q"&amp;ROUND((MONTH(B10)+1)/3,0))</f>
        <v>Q1</v>
      </c>
    </row>
    <row r="11" ht="17" customHeight="1" spans="2:9" x14ac:dyDescent="0.25">
      <c r="B11" s="8">
        <v>46067</v>
      </c>
      <c r="C11" s="9" t="s">
        <v>22</v>
      </c>
      <c r="D11" s="9" t="s">
        <v>23</v>
      </c>
      <c r="E11" s="10" t="str">
        <f>IFERROR(VLOOKUP(D11,Categories!$B$6:$D$64,2,FALSE),"Not in list")</f>
        <v>Expense</v>
      </c>
      <c r="F11" s="10" t="str">
        <f>IFERROR(VLOOKUP(D11,Categories!$B$6:$D$64,3,FALSE),"")</f>
        <v>Household</v>
      </c>
      <c r="G11" s="11">
        <v>680</v>
      </c>
      <c r="H11" s="9" t="s">
        <v>14</v>
      </c>
      <c r="I11" s="10" t="str">
        <f>IF(ISBLANK(B11),"","Q"&amp;ROUND((MONTH(B11)+1)/3,0))</f>
        <v>Q1</v>
      </c>
    </row>
    <row r="12" ht="17" customHeight="1" spans="2:9" x14ac:dyDescent="0.25">
      <c r="B12" s="8">
        <v>46075</v>
      </c>
      <c r="C12" s="9" t="s">
        <v>24</v>
      </c>
      <c r="D12" s="9" t="s">
        <v>25</v>
      </c>
      <c r="E12" s="10" t="str">
        <f>IFERROR(VLOOKUP(D12,Categories!$B$6:$D$64,2,FALSE),"Not in list")</f>
        <v>Expense</v>
      </c>
      <c r="F12" s="10" t="str">
        <f>IFERROR(VLOOKUP(D12,Categories!$B$6:$D$64,3,FALSE),"")</f>
        <v>Business</v>
      </c>
      <c r="G12" s="11">
        <v>64.37</v>
      </c>
      <c r="H12" s="9" t="s">
        <v>26</v>
      </c>
      <c r="I12" s="10" t="str">
        <f>IF(ISBLANK(B12),"","Q"&amp;ROUND((MONTH(B12)+1)/3,0))</f>
        <v>Q1</v>
      </c>
    </row>
    <row r="13" ht="17" customHeight="1" spans="2:9" x14ac:dyDescent="0.25">
      <c r="B13" s="8">
        <v>46090</v>
      </c>
      <c r="C13" s="9" t="s">
        <v>27</v>
      </c>
      <c r="D13" s="9" t="s">
        <v>28</v>
      </c>
      <c r="E13" s="10" t="str">
        <f>IFERROR(VLOOKUP(D13,Categories!$B$6:$D$64,2,FALSE),"Not in list")</f>
        <v>Expense</v>
      </c>
      <c r="F13" s="10" t="str">
        <f>IFERROR(VLOOKUP(D13,Categories!$B$6:$D$64,3,FALSE),"")</f>
        <v>Household</v>
      </c>
      <c r="G13" s="11">
        <v>100</v>
      </c>
      <c r="H13" s="9" t="s">
        <v>14</v>
      </c>
      <c r="I13" s="10" t="str">
        <f>IF(ISBLANK(B13),"","Q"&amp;ROUND((MONTH(B13)+1)/3,0))</f>
        <v>Q1</v>
      </c>
    </row>
    <row r="14" ht="17" customHeight="1" spans="2:9" x14ac:dyDescent="0.25">
      <c r="B14" s="8">
        <v>46109</v>
      </c>
      <c r="C14" s="9" t="s">
        <v>29</v>
      </c>
      <c r="D14" s="9" t="s">
        <v>30</v>
      </c>
      <c r="E14" s="10" t="str">
        <f>IFERROR(VLOOKUP(D14,Categories!$B$6:$D$64,2,FALSE),"Not in list")</f>
        <v>Expense</v>
      </c>
      <c r="F14" s="10" t="str">
        <f>IFERROR(VLOOKUP(D14,Categories!$B$6:$D$64,3,FALSE),"")</f>
        <v>Business</v>
      </c>
      <c r="G14" s="11">
        <v>42</v>
      </c>
      <c r="H14" s="9" t="s">
        <v>14</v>
      </c>
      <c r="I14" s="10" t="str">
        <f>IF(ISBLANK(B14),"","Q"&amp;ROUND((MONTH(B14)+1)/3,0))</f>
        <v>Q1</v>
      </c>
    </row>
    <row r="15" ht="17" customHeight="1" spans="2:9" x14ac:dyDescent="0.25">
      <c r="B15" s="8">
        <v>46114</v>
      </c>
      <c r="C15" s="9" t="s">
        <v>31</v>
      </c>
      <c r="D15" s="9" t="s">
        <v>20</v>
      </c>
      <c r="E15" s="10" t="str">
        <f>IFERROR(VLOOKUP(D15,Categories!$B$6:$D$64,2,FALSE),"Not in list")</f>
        <v>Income</v>
      </c>
      <c r="F15" s="10" t="str">
        <f>IFERROR(VLOOKUP(D15,Categories!$B$6:$D$64,3,FALSE),"")</f>
        <v>Business</v>
      </c>
      <c r="G15" s="11">
        <v>1800</v>
      </c>
      <c r="H15" s="9" t="s">
        <v>14</v>
      </c>
      <c r="I15" s="10" t="str">
        <f>IF(ISBLANK(B15),"","Q"&amp;ROUND((MONTH(B15)+1)/3,0))</f>
        <v>Q2</v>
      </c>
    </row>
    <row r="16" ht="17" customHeight="1" spans="2:9" x14ac:dyDescent="0.25">
      <c r="B16" s="8">
        <v>46123</v>
      </c>
      <c r="C16" s="9" t="s">
        <v>32</v>
      </c>
      <c r="D16" s="9" t="s">
        <v>33</v>
      </c>
      <c r="E16" s="10" t="str">
        <f>IFERROR(VLOOKUP(D16,Categories!$B$6:$D$64,2,FALSE),"Not in list")</f>
        <v>Expense</v>
      </c>
      <c r="F16" s="10" t="str">
        <f>IFERROR(VLOOKUP(D16,Categories!$B$6:$D$64,3,FALSE),"")</f>
        <v>Business</v>
      </c>
      <c r="G16" s="11">
        <v>150</v>
      </c>
      <c r="H16" s="9" t="s">
        <v>14</v>
      </c>
      <c r="I16" s="10" t="str">
        <f>IF(ISBLANK(B16),"","Q"&amp;ROUND((MONTH(B16)+1)/3,0))</f>
        <v>Q2</v>
      </c>
    </row>
    <row r="17" ht="17" customHeight="1" spans="2:9" x14ac:dyDescent="0.25">
      <c r="B17" s="8">
        <v>46142</v>
      </c>
      <c r="C17" s="9" t="s">
        <v>34</v>
      </c>
      <c r="D17" s="9" t="s">
        <v>35</v>
      </c>
      <c r="E17" s="10" t="str">
        <f>IFERROR(VLOOKUP(D17,Categories!$B$6:$D$64,2,FALSE),"Not in list")</f>
        <v>Expense</v>
      </c>
      <c r="F17" s="10" t="str">
        <f>IFERROR(VLOOKUP(D17,Categories!$B$6:$D$64,3,FALSE),"")</f>
        <v>Household</v>
      </c>
      <c r="G17" s="11">
        <v>1240</v>
      </c>
      <c r="H17" s="9" t="s">
        <v>14</v>
      </c>
      <c r="I17" s="10" t="str">
        <f>IF(ISBLANK(B17),"","Q"&amp;ROUND((MONTH(B17)+1)/3,0))</f>
        <v>Q2</v>
      </c>
    </row>
    <row r="18" ht="17" customHeight="1" spans="2:9" x14ac:dyDescent="0.25">
      <c r="B18" s="8">
        <v>46148</v>
      </c>
      <c r="C18" s="9" t="s">
        <v>36</v>
      </c>
      <c r="D18" s="9" t="s">
        <v>13</v>
      </c>
      <c r="E18" s="10" t="str">
        <f>IFERROR(VLOOKUP(D18,Categories!$B$6:$D$64,2,FALSE),"Not in list")</f>
        <v>Income</v>
      </c>
      <c r="F18" s="10" t="str">
        <f>IFERROR(VLOOKUP(D18,Categories!$B$6:$D$64,3,FALSE),"")</f>
        <v>Business</v>
      </c>
      <c r="G18" s="11">
        <v>615.4</v>
      </c>
      <c r="H18" s="9" t="s">
        <v>14</v>
      </c>
      <c r="I18" s="10" t="str">
        <f>IF(ISBLANK(B18),"","Q"&amp;ROUND((MONTH(B18)+1)/3,0))</f>
        <v>Q2</v>
      </c>
    </row>
    <row r="19" ht="17" customHeight="1" spans="2:9" x14ac:dyDescent="0.25">
      <c r="B19" s="8">
        <v>46161</v>
      </c>
      <c r="C19" s="9" t="s">
        <v>37</v>
      </c>
      <c r="D19" s="9" t="s">
        <v>38</v>
      </c>
      <c r="E19" s="10" t="str">
        <f>IFERROR(VLOOKUP(D19,Categories!$B$6:$D$64,2,FALSE),"Not in list")</f>
        <v>Expense</v>
      </c>
      <c r="F19" s="10" t="str">
        <f>IFERROR(VLOOKUP(D19,Categories!$B$6:$D$64,3,FALSE),"")</f>
        <v>Business</v>
      </c>
      <c r="G19" s="11">
        <v>1299</v>
      </c>
      <c r="H19" s="9" t="s">
        <v>14</v>
      </c>
      <c r="I19" s="10" t="str">
        <f>IF(ISBLANK(B19),"","Q"&amp;ROUND((MONTH(B19)+1)/3,0))</f>
        <v>Q2</v>
      </c>
    </row>
    <row r="20" ht="17" customHeight="1" spans="2:9" x14ac:dyDescent="0.25">
      <c r="B20" s="8">
        <v>46185</v>
      </c>
      <c r="C20" s="9" t="s">
        <v>39</v>
      </c>
      <c r="D20" s="9" t="s">
        <v>40</v>
      </c>
      <c r="E20" s="10" t="str">
        <f>IFERROR(VLOOKUP(D20,Categories!$B$6:$D$64,2,FALSE),"Not in list")</f>
        <v>Expense</v>
      </c>
      <c r="F20" s="10" t="str">
        <f>IFERROR(VLOOKUP(D20,Categories!$B$6:$D$64,3,FALSE),"")</f>
        <v>Business</v>
      </c>
      <c r="G20" s="11">
        <v>218.6</v>
      </c>
      <c r="H20" s="9" t="s">
        <v>26</v>
      </c>
      <c r="I20" s="10" t="str">
        <f>IF(ISBLANK(B20),"","Q"&amp;ROUND((MONTH(B20)+1)/3,0))</f>
        <v>Q2</v>
      </c>
    </row>
    <row r="21" ht="17" customHeight="1" spans="2:9" x14ac:dyDescent="0.25">
      <c r="B21" s="8">
        <v>46203</v>
      </c>
      <c r="C21" s="9" t="s">
        <v>41</v>
      </c>
      <c r="D21" s="9" t="s">
        <v>42</v>
      </c>
      <c r="E21" s="10" t="str">
        <f>IFERROR(VLOOKUP(D21,Categories!$B$6:$D$64,2,FALSE),"Not in list")</f>
        <v>Income</v>
      </c>
      <c r="F21" s="10" t="str">
        <f>IFERROR(VLOOKUP(D21,Categories!$B$6:$D$64,3,FALSE),"")</f>
        <v>Household</v>
      </c>
      <c r="G21" s="11">
        <v>38.12</v>
      </c>
      <c r="H21" s="9" t="s">
        <v>43</v>
      </c>
      <c r="I21" s="10" t="str">
        <f>IF(ISBLANK(B21),"","Q"&amp;ROUND((MONTH(B21)+1)/3,0))</f>
        <v>Q2</v>
      </c>
    </row>
    <row r="22" ht="17" customHeight="1" spans="2:9" x14ac:dyDescent="0.25">
      <c r="B22" s="8">
        <v>46211</v>
      </c>
      <c r="C22" s="9" t="s">
        <v>44</v>
      </c>
      <c r="D22" s="9" t="s">
        <v>45</v>
      </c>
      <c r="E22" s="10" t="str">
        <f>IFERROR(VLOOKUP(D22,Categories!$B$6:$D$64,2,FALSE),"Not in list")</f>
        <v>Expense</v>
      </c>
      <c r="F22" s="10" t="str">
        <f>IFERROR(VLOOKUP(D22,Categories!$B$6:$D$64,3,FALSE),"")</f>
        <v>Household</v>
      </c>
      <c r="G22" s="11">
        <v>500</v>
      </c>
      <c r="H22" s="9" t="s">
        <v>14</v>
      </c>
      <c r="I22" s="10" t="str">
        <f>IF(ISBLANK(B22),"","Q"&amp;ROUND((MONTH(B22)+1)/3,0))</f>
        <v>Q3</v>
      </c>
    </row>
    <row r="23" ht="17" customHeight="1" spans="2:9" x14ac:dyDescent="0.25">
      <c r="B23" s="8">
        <v>46224</v>
      </c>
      <c r="C23" s="9" t="s">
        <v>46</v>
      </c>
      <c r="D23" s="9" t="s">
        <v>20</v>
      </c>
      <c r="E23" s="10" t="str">
        <f>IFERROR(VLOOKUP(D23,Categories!$B$6:$D$64,2,FALSE),"Not in list")</f>
        <v>Income</v>
      </c>
      <c r="F23" s="10" t="str">
        <f>IFERROR(VLOOKUP(D23,Categories!$B$6:$D$64,3,FALSE),"")</f>
        <v>Business</v>
      </c>
      <c r="G23" s="11">
        <v>1250</v>
      </c>
      <c r="H23" s="9" t="s">
        <v>14</v>
      </c>
      <c r="I23" s="10" t="str">
        <f>IF(ISBLANK(B23),"","Q"&amp;ROUND((MONTH(B23)+1)/3,0))</f>
        <v>Q3</v>
      </c>
    </row>
    <row r="24" ht="17" customHeight="1" spans="2:9" x14ac:dyDescent="0.25">
      <c r="B24" s="8">
        <v>46238</v>
      </c>
      <c r="C24" s="9" t="s">
        <v>47</v>
      </c>
      <c r="D24" s="9" t="s">
        <v>48</v>
      </c>
      <c r="E24" s="10" t="str">
        <f>IFERROR(VLOOKUP(D24,Categories!$B$6:$D$64,2,FALSE),"Not in list")</f>
        <v>Expense</v>
      </c>
      <c r="F24" s="10" t="str">
        <f>IFERROR(VLOOKUP(D24,Categories!$B$6:$D$64,3,FALSE),"")</f>
        <v>Business</v>
      </c>
      <c r="G24" s="11">
        <v>36.25</v>
      </c>
      <c r="H24" s="9" t="s">
        <v>14</v>
      </c>
      <c r="I24" s="10" t="str">
        <f>IF(ISBLANK(B24),"","Q"&amp;ROUND((MONTH(B24)+1)/3,0))</f>
        <v>Q3</v>
      </c>
    </row>
    <row r="25" ht="17" customHeight="1" spans="2:9" x14ac:dyDescent="0.25">
      <c r="B25" s="8">
        <v>46252</v>
      </c>
      <c r="C25" s="9" t="s">
        <v>49</v>
      </c>
      <c r="D25" s="9" t="s">
        <v>50</v>
      </c>
      <c r="E25" s="10" t="str">
        <f>IFERROR(VLOOKUP(D25,Categories!$B$6:$D$64,2,FALSE),"Not in list")</f>
        <v>Expense</v>
      </c>
      <c r="F25" s="10" t="str">
        <f>IFERROR(VLOOKUP(D25,Categories!$B$6:$D$64,3,FALSE),"")</f>
        <v>Household</v>
      </c>
      <c r="G25" s="11">
        <v>420</v>
      </c>
      <c r="H25" s="9" t="s">
        <v>26</v>
      </c>
      <c r="I25" s="10" t="str">
        <f>IF(ISBLANK(B25),"","Q"&amp;ROUND((MONTH(B25)+1)/3,0))</f>
        <v>Q3</v>
      </c>
    </row>
    <row r="26" ht="17" customHeight="1" spans="2:9" x14ac:dyDescent="0.25">
      <c r="B26" s="8">
        <v>46275</v>
      </c>
      <c r="C26" s="9" t="s">
        <v>51</v>
      </c>
      <c r="D26" s="9" t="s">
        <v>40</v>
      </c>
      <c r="E26" s="10" t="str">
        <f>IFERROR(VLOOKUP(D26,Categories!$B$6:$D$64,2,FALSE),"Not in list")</f>
        <v>Expense</v>
      </c>
      <c r="F26" s="10" t="str">
        <f>IFERROR(VLOOKUP(D26,Categories!$B$6:$D$64,3,FALSE),"")</f>
        <v>Business</v>
      </c>
      <c r="G26" s="11">
        <v>58.4</v>
      </c>
      <c r="H26" s="9" t="s">
        <v>26</v>
      </c>
      <c r="I26" s="10" t="str">
        <f>IF(ISBLANK(B26),"","Q"&amp;ROUND((MONTH(B26)+1)/3,0))</f>
        <v>Q3</v>
      </c>
    </row>
    <row r="27" ht="17" customHeight="1" spans="2:9" x14ac:dyDescent="0.25">
      <c r="B27" s="8">
        <v>46290</v>
      </c>
      <c r="C27" s="9" t="s">
        <v>52</v>
      </c>
      <c r="D27" s="9" t="s">
        <v>18</v>
      </c>
      <c r="E27" s="10" t="str">
        <f>IFERROR(VLOOKUP(D27,Categories!$B$6:$D$64,2,FALSE),"Not in list")</f>
        <v>Expense</v>
      </c>
      <c r="F27" s="10" t="str">
        <f>IFERROR(VLOOKUP(D27,Categories!$B$6:$D$64,3,FALSE),"")</f>
        <v>Household</v>
      </c>
      <c r="G27" s="11">
        <v>185</v>
      </c>
      <c r="H27" s="9" t="s">
        <v>14</v>
      </c>
      <c r="I27" s="10" t="str">
        <f>IF(ISBLANK(B27),"","Q"&amp;ROUND((MONTH(B27)+1)/3,0))</f>
        <v>Q3</v>
      </c>
    </row>
    <row r="28" ht="17" customHeight="1" spans="2:9" x14ac:dyDescent="0.25">
      <c r="B28" s="8">
        <v>46300</v>
      </c>
      <c r="C28" s="9" t="s">
        <v>53</v>
      </c>
      <c r="D28" s="9" t="s">
        <v>20</v>
      </c>
      <c r="E28" s="10" t="str">
        <f>IFERROR(VLOOKUP(D28,Categories!$B$6:$D$64,2,FALSE),"Not in list")</f>
        <v>Income</v>
      </c>
      <c r="F28" s="10" t="str">
        <f>IFERROR(VLOOKUP(D28,Categories!$B$6:$D$64,3,FALSE),"")</f>
        <v>Business</v>
      </c>
      <c r="G28" s="11">
        <v>720</v>
      </c>
      <c r="H28" s="9" t="s">
        <v>14</v>
      </c>
      <c r="I28" s="10" t="str">
        <f>IF(ISBLANK(B28),"","Q"&amp;ROUND((MONTH(B28)+1)/3,0))</f>
        <v>Q4</v>
      </c>
    </row>
    <row r="29" ht="17" customHeight="1" spans="2:9" x14ac:dyDescent="0.25">
      <c r="B29" s="8">
        <v>46307</v>
      </c>
      <c r="C29" s="9" t="s">
        <v>54</v>
      </c>
      <c r="D29" s="9" t="s">
        <v>55</v>
      </c>
      <c r="E29" s="10" t="str">
        <f>IFERROR(VLOOKUP(D29,Categories!$B$6:$D$64,2,FALSE),"Not in list")</f>
        <v>Expense</v>
      </c>
      <c r="F29" s="10" t="str">
        <f>IFERROR(VLOOKUP(D29,Categories!$B$6:$D$64,3,FALSE),"")</f>
        <v>Business</v>
      </c>
      <c r="G29" s="11">
        <v>31.5</v>
      </c>
      <c r="H29" s="9" t="s">
        <v>26</v>
      </c>
      <c r="I29" s="10" t="str">
        <f>IF(ISBLANK(B29),"","Q"&amp;ROUND((MONTH(B29)+1)/3,0))</f>
        <v>Q4</v>
      </c>
    </row>
    <row r="30" ht="17" customHeight="1" spans="2:9" x14ac:dyDescent="0.25">
      <c r="B30" s="8"/>
      <c r="C30" s="9"/>
      <c r="D30" s="9"/>
      <c r="E30" s="9"/>
      <c r="F30" s="9"/>
      <c r="G30" s="11"/>
      <c r="H30" s="9"/>
      <c r="I30" s="9"/>
    </row>
    <row r="31" ht="17" customHeight="1" spans="2:9" x14ac:dyDescent="0.25">
      <c r="B31" s="8"/>
      <c r="C31" s="9"/>
      <c r="D31" s="9"/>
      <c r="E31" s="9"/>
      <c r="F31" s="9"/>
      <c r="G31" s="11"/>
      <c r="H31" s="9"/>
      <c r="I31" s="9"/>
    </row>
    <row r="32" ht="17" customHeight="1" spans="2:9" x14ac:dyDescent="0.25">
      <c r="B32" s="8"/>
      <c r="C32" s="9"/>
      <c r="D32" s="9"/>
      <c r="E32" s="9"/>
      <c r="F32" s="9"/>
      <c r="G32" s="11"/>
      <c r="H32" s="9"/>
      <c r="I32" s="9"/>
    </row>
    <row r="33" ht="17" customHeight="1" spans="2:9" x14ac:dyDescent="0.25">
      <c r="B33" s="8"/>
      <c r="C33" s="9"/>
      <c r="D33" s="9"/>
      <c r="E33" s="9"/>
      <c r="F33" s="9"/>
      <c r="G33" s="11"/>
      <c r="H33" s="9"/>
      <c r="I33" s="9"/>
    </row>
    <row r="34" ht="17" customHeight="1" spans="2:9" x14ac:dyDescent="0.25">
      <c r="B34" s="8"/>
      <c r="C34" s="9"/>
      <c r="D34" s="9"/>
      <c r="E34" s="9"/>
      <c r="F34" s="9"/>
      <c r="G34" s="11"/>
      <c r="H34" s="9"/>
      <c r="I34" s="9"/>
    </row>
    <row r="35" ht="17" customHeight="1" spans="2:9" x14ac:dyDescent="0.25">
      <c r="B35" s="8"/>
      <c r="C35" s="9"/>
      <c r="D35" s="9"/>
      <c r="E35" s="9"/>
      <c r="F35" s="9"/>
      <c r="G35" s="11"/>
      <c r="H35" s="9"/>
      <c r="I35" s="9"/>
    </row>
    <row r="36" ht="17" customHeight="1" spans="2:9" x14ac:dyDescent="0.25">
      <c r="B36" s="8"/>
      <c r="C36" s="9"/>
      <c r="D36" s="9"/>
      <c r="E36" s="9"/>
      <c r="F36" s="9"/>
      <c r="G36" s="11"/>
      <c r="H36" s="9"/>
      <c r="I36" s="9"/>
    </row>
    <row r="37" ht="17" customHeight="1" spans="2:9" x14ac:dyDescent="0.25">
      <c r="B37" s="8"/>
      <c r="C37" s="9"/>
      <c r="D37" s="9"/>
      <c r="E37" s="9"/>
      <c r="F37" s="9"/>
      <c r="G37" s="11"/>
      <c r="H37" s="9"/>
      <c r="I37" s="9"/>
    </row>
    <row r="38" ht="17" customHeight="1" spans="2:9" x14ac:dyDescent="0.25">
      <c r="B38" s="8"/>
      <c r="C38" s="9"/>
      <c r="D38" s="9"/>
      <c r="E38" s="9"/>
      <c r="F38" s="9"/>
      <c r="G38" s="11"/>
      <c r="H38" s="9"/>
      <c r="I38" s="9"/>
    </row>
    <row r="39" ht="17" customHeight="1" spans="2:9" x14ac:dyDescent="0.25">
      <c r="B39" s="8"/>
      <c r="C39" s="9"/>
      <c r="D39" s="9"/>
      <c r="E39" s="9"/>
      <c r="F39" s="9"/>
      <c r="G39" s="11"/>
      <c r="H39" s="9"/>
      <c r="I39" s="9"/>
    </row>
  </sheetData>
  <mergeCells count="3">
    <mergeCell ref="G1:I1"/>
    <mergeCell ref="B2:F2"/>
    <mergeCell ref="G2:I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I38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6" customWidth="1"/>
    <col min="3" max="3" width="10" customWidth="1"/>
    <col min="4" max="8" width="13" customWidth="1"/>
    <col min="9" max="9" width="15" customWidth="1"/>
  </cols>
  <sheetData>
    <row r="1" ht="34" customHeight="1" spans="2:9" x14ac:dyDescent="0.25">
      <c r="B1" s="1" t="s">
        <v>56</v>
      </c>
      <c r="G1" s="2" t="s">
        <v>1</v>
      </c>
      <c r="H1" s="2"/>
      <c r="I1" s="2"/>
    </row>
    <row r="2" ht="28" customHeight="1" spans="2:9" x14ac:dyDescent="0.25">
      <c r="B2" s="3" t="s">
        <v>57</v>
      </c>
      <c r="C2" s="3"/>
      <c r="D2" s="3"/>
      <c r="E2" s="3"/>
      <c r="F2" s="3"/>
      <c r="G2" s="4" t="s">
        <v>3</v>
      </c>
      <c r="H2" s="4"/>
      <c r="I2" s="4"/>
    </row>
    <row r="3" ht="4" customHeight="1" spans="2:9" x14ac:dyDescent="0.25">
      <c r="B3" s="5"/>
      <c r="C3" s="5"/>
      <c r="D3" s="5"/>
      <c r="E3" s="5"/>
      <c r="F3" s="5"/>
      <c r="G3" s="5"/>
      <c r="H3" s="5"/>
      <c r="I3" s="5"/>
    </row>
    <row r="4" ht="10" customHeight="1" x14ac:dyDescent="0.25"/>
    <row r="5" ht="30" customHeight="1" spans="2:9" x14ac:dyDescent="0.25">
      <c r="B5" s="6" t="s">
        <v>6</v>
      </c>
      <c r="C5" s="6" t="s">
        <v>7</v>
      </c>
      <c r="D5" s="12" t="s">
        <v>58</v>
      </c>
      <c r="E5" s="12" t="s">
        <v>59</v>
      </c>
      <c r="F5" s="12" t="s">
        <v>60</v>
      </c>
      <c r="G5" s="12" t="s">
        <v>61</v>
      </c>
      <c r="H5" s="7" t="s">
        <v>62</v>
      </c>
      <c r="I5" s="12" t="s">
        <v>63</v>
      </c>
    </row>
    <row r="6" ht="17" customHeight="1" spans="2:9" x14ac:dyDescent="0.25">
      <c r="B6" s="9" t="s">
        <v>20</v>
      </c>
      <c r="C6" s="9" t="s">
        <v>64</v>
      </c>
      <c r="D6" s="13">
        <f>SUMIFS(Records!G:G,Records!D:D,$B6,Records!I:I,"Q1")</f>
        <v>1350</v>
      </c>
      <c r="E6" s="13">
        <f>SUMIFS(Records!G:G,Records!D:D,$B6,Records!I:I,"Q2")</f>
        <v>1800</v>
      </c>
      <c r="F6" s="13">
        <f>SUMIFS(Records!G:G,Records!D:D,$B6,Records!I:I,"Q3")</f>
        <v>1250</v>
      </c>
      <c r="G6" s="13">
        <f>SUMIFS(Records!G:G,Records!D:D,$B6,Records!I:I,"Q4")</f>
        <v>720</v>
      </c>
      <c r="H6" s="13">
        <f>SUM(D6:G6)</f>
        <v>5120</v>
      </c>
      <c r="I6" s="13">
        <f>SUMIFS(Records!G:G,Records!D:D,$B6,Records!H:H,"Missing")</f>
        <v>0</v>
      </c>
    </row>
    <row r="7" ht="17" customHeight="1" spans="2:9" x14ac:dyDescent="0.25">
      <c r="B7" s="9" t="s">
        <v>13</v>
      </c>
      <c r="C7" s="9" t="s">
        <v>64</v>
      </c>
      <c r="D7" s="13">
        <f>SUMIFS(Records!G:G,Records!D:D,$B7,Records!I:I,"Q1")</f>
        <v>842.15</v>
      </c>
      <c r="E7" s="13">
        <f>SUMIFS(Records!G:G,Records!D:D,$B7,Records!I:I,"Q2")</f>
        <v>615.4</v>
      </c>
      <c r="F7" s="13">
        <f>SUMIFS(Records!G:G,Records!D:D,$B7,Records!I:I,"Q3")</f>
        <v>0</v>
      </c>
      <c r="G7" s="13">
        <f>SUMIFS(Records!G:G,Records!D:D,$B7,Records!I:I,"Q4")</f>
        <v>0</v>
      </c>
      <c r="H7" s="13">
        <f>SUM(D7:G7)</f>
        <v>1457.55</v>
      </c>
      <c r="I7" s="13">
        <f>SUMIFS(Records!G:G,Records!D:D,$B7,Records!H:H,"Missing")</f>
        <v>0</v>
      </c>
    </row>
    <row r="8" ht="17" customHeight="1" spans="2:9" x14ac:dyDescent="0.25">
      <c r="B8" s="9" t="s">
        <v>65</v>
      </c>
      <c r="C8" s="9" t="s">
        <v>64</v>
      </c>
      <c r="D8" s="13">
        <f>SUMIFS(Records!G:G,Records!D:D,$B8,Records!I:I,"Q1")</f>
        <v>0</v>
      </c>
      <c r="E8" s="13">
        <f>SUMIFS(Records!G:G,Records!D:D,$B8,Records!I:I,"Q2")</f>
        <v>0</v>
      </c>
      <c r="F8" s="13">
        <f>SUMIFS(Records!G:G,Records!D:D,$B8,Records!I:I,"Q3")</f>
        <v>0</v>
      </c>
      <c r="G8" s="13">
        <f>SUMIFS(Records!G:G,Records!D:D,$B8,Records!I:I,"Q4")</f>
        <v>0</v>
      </c>
      <c r="H8" s="13">
        <f>SUM(D8:G8)</f>
        <v>0</v>
      </c>
      <c r="I8" s="13">
        <f>SUMIFS(Records!G:G,Records!D:D,$B8,Records!H:H,"Missing")</f>
        <v>0</v>
      </c>
    </row>
    <row r="9" ht="17" customHeight="1" spans="2:9" x14ac:dyDescent="0.25">
      <c r="B9" s="9" t="s">
        <v>42</v>
      </c>
      <c r="C9" s="9" t="s">
        <v>64</v>
      </c>
      <c r="D9" s="13">
        <f>SUMIFS(Records!G:G,Records!D:D,$B9,Records!I:I,"Q1")</f>
        <v>0</v>
      </c>
      <c r="E9" s="13">
        <f>SUMIFS(Records!G:G,Records!D:D,$B9,Records!I:I,"Q2")</f>
        <v>38.12</v>
      </c>
      <c r="F9" s="13">
        <f>SUMIFS(Records!G:G,Records!D:D,$B9,Records!I:I,"Q3")</f>
        <v>0</v>
      </c>
      <c r="G9" s="13">
        <f>SUMIFS(Records!G:G,Records!D:D,$B9,Records!I:I,"Q4")</f>
        <v>0</v>
      </c>
      <c r="H9" s="13">
        <f>SUM(D9:G9)</f>
        <v>38.12</v>
      </c>
      <c r="I9" s="13">
        <f>SUMIFS(Records!G:G,Records!D:D,$B9,Records!H:H,"Missing")</f>
        <v>0</v>
      </c>
    </row>
    <row r="10" ht="17" customHeight="1" spans="2:9" x14ac:dyDescent="0.25">
      <c r="B10" s="9" t="s">
        <v>66</v>
      </c>
      <c r="C10" s="9" t="s">
        <v>64</v>
      </c>
      <c r="D10" s="13">
        <f>SUMIFS(Records!G:G,Records!D:D,$B10,Records!I:I,"Q1")</f>
        <v>0</v>
      </c>
      <c r="E10" s="13">
        <f>SUMIFS(Records!G:G,Records!D:D,$B10,Records!I:I,"Q2")</f>
        <v>0</v>
      </c>
      <c r="F10" s="13">
        <f>SUMIFS(Records!G:G,Records!D:D,$B10,Records!I:I,"Q3")</f>
        <v>0</v>
      </c>
      <c r="G10" s="13">
        <f>SUMIFS(Records!G:G,Records!D:D,$B10,Records!I:I,"Q4")</f>
        <v>0</v>
      </c>
      <c r="H10" s="13">
        <f>SUM(D10:G10)</f>
        <v>0</v>
      </c>
      <c r="I10" s="13">
        <f>SUMIFS(Records!G:G,Records!D:D,$B10,Records!H:H,"Missing")</f>
        <v>0</v>
      </c>
    </row>
    <row r="11" ht="17" customHeight="1" spans="2:9" x14ac:dyDescent="0.25">
      <c r="B11" s="9" t="s">
        <v>33</v>
      </c>
      <c r="C11" s="9" t="s">
        <v>67</v>
      </c>
      <c r="D11" s="13">
        <f>SUMIFS(Records!G:G,Records!D:D,$B11,Records!I:I,"Q1")</f>
        <v>0</v>
      </c>
      <c r="E11" s="13">
        <f>SUMIFS(Records!G:G,Records!D:D,$B11,Records!I:I,"Q2")</f>
        <v>150</v>
      </c>
      <c r="F11" s="13">
        <f>SUMIFS(Records!G:G,Records!D:D,$B11,Records!I:I,"Q3")</f>
        <v>0</v>
      </c>
      <c r="G11" s="13">
        <f>SUMIFS(Records!G:G,Records!D:D,$B11,Records!I:I,"Q4")</f>
        <v>0</v>
      </c>
      <c r="H11" s="13">
        <f>SUM(D11:G11)</f>
        <v>150</v>
      </c>
      <c r="I11" s="13">
        <f>SUMIFS(Records!G:G,Records!D:D,$B11,Records!H:H,"Missing")</f>
        <v>0</v>
      </c>
    </row>
    <row r="12" ht="17" customHeight="1" spans="2:9" x14ac:dyDescent="0.25">
      <c r="B12" s="9" t="s">
        <v>16</v>
      </c>
      <c r="C12" s="9" t="s">
        <v>67</v>
      </c>
      <c r="D12" s="13">
        <f>SUMIFS(Records!G:G,Records!D:D,$B12,Records!I:I,"Q1")</f>
        <v>119.99</v>
      </c>
      <c r="E12" s="13">
        <f>SUMIFS(Records!G:G,Records!D:D,$B12,Records!I:I,"Q2")</f>
        <v>0</v>
      </c>
      <c r="F12" s="13">
        <f>SUMIFS(Records!G:G,Records!D:D,$B12,Records!I:I,"Q3")</f>
        <v>0</v>
      </c>
      <c r="G12" s="13">
        <f>SUMIFS(Records!G:G,Records!D:D,$B12,Records!I:I,"Q4")</f>
        <v>0</v>
      </c>
      <c r="H12" s="13">
        <f>SUM(D12:G12)</f>
        <v>119.99</v>
      </c>
      <c r="I12" s="13">
        <f>SUMIFS(Records!G:G,Records!D:D,$B12,Records!H:H,"Missing")</f>
        <v>0</v>
      </c>
    </row>
    <row r="13" ht="17" customHeight="1" spans="2:9" x14ac:dyDescent="0.25">
      <c r="B13" s="9" t="s">
        <v>25</v>
      </c>
      <c r="C13" s="9" t="s">
        <v>67</v>
      </c>
      <c r="D13" s="13">
        <f>SUMIFS(Records!G:G,Records!D:D,$B13,Records!I:I,"Q1")</f>
        <v>64.37</v>
      </c>
      <c r="E13" s="13">
        <f>SUMIFS(Records!G:G,Records!D:D,$B13,Records!I:I,"Q2")</f>
        <v>0</v>
      </c>
      <c r="F13" s="13">
        <f>SUMIFS(Records!G:G,Records!D:D,$B13,Records!I:I,"Q3")</f>
        <v>0</v>
      </c>
      <c r="G13" s="13">
        <f>SUMIFS(Records!G:G,Records!D:D,$B13,Records!I:I,"Q4")</f>
        <v>0</v>
      </c>
      <c r="H13" s="13">
        <f>SUM(D13:G13)</f>
        <v>64.37</v>
      </c>
      <c r="I13" s="13">
        <f>SUMIFS(Records!G:G,Records!D:D,$B13,Records!H:H,"Missing")</f>
        <v>64.37</v>
      </c>
    </row>
    <row r="14" ht="17" customHeight="1" spans="2:9" x14ac:dyDescent="0.25">
      <c r="B14" s="9" t="s">
        <v>38</v>
      </c>
      <c r="C14" s="9" t="s">
        <v>67</v>
      </c>
      <c r="D14" s="13">
        <f>SUMIFS(Records!G:G,Records!D:D,$B14,Records!I:I,"Q1")</f>
        <v>0</v>
      </c>
      <c r="E14" s="13">
        <f>SUMIFS(Records!G:G,Records!D:D,$B14,Records!I:I,"Q2")</f>
        <v>1299</v>
      </c>
      <c r="F14" s="13">
        <f>SUMIFS(Records!G:G,Records!D:D,$B14,Records!I:I,"Q3")</f>
        <v>0</v>
      </c>
      <c r="G14" s="13">
        <f>SUMIFS(Records!G:G,Records!D:D,$B14,Records!I:I,"Q4")</f>
        <v>0</v>
      </c>
      <c r="H14" s="13">
        <f>SUM(D14:G14)</f>
        <v>1299</v>
      </c>
      <c r="I14" s="13">
        <f>SUMIFS(Records!G:G,Records!D:D,$B14,Records!H:H,"Missing")</f>
        <v>0</v>
      </c>
    </row>
    <row r="15" ht="17" customHeight="1" spans="2:9" x14ac:dyDescent="0.25">
      <c r="B15" s="9" t="s">
        <v>30</v>
      </c>
      <c r="C15" s="9" t="s">
        <v>67</v>
      </c>
      <c r="D15" s="13">
        <f>SUMIFS(Records!G:G,Records!D:D,$B15,Records!I:I,"Q1")</f>
        <v>42</v>
      </c>
      <c r="E15" s="13">
        <f>SUMIFS(Records!G:G,Records!D:D,$B15,Records!I:I,"Q2")</f>
        <v>0</v>
      </c>
      <c r="F15" s="13">
        <f>SUMIFS(Records!G:G,Records!D:D,$B15,Records!I:I,"Q3")</f>
        <v>0</v>
      </c>
      <c r="G15" s="13">
        <f>SUMIFS(Records!G:G,Records!D:D,$B15,Records!I:I,"Q4")</f>
        <v>0</v>
      </c>
      <c r="H15" s="13">
        <f>SUM(D15:G15)</f>
        <v>42</v>
      </c>
      <c r="I15" s="13">
        <f>SUMIFS(Records!G:G,Records!D:D,$B15,Records!H:H,"Missing")</f>
        <v>0</v>
      </c>
    </row>
    <row r="16" ht="17" customHeight="1" spans="2:9" x14ac:dyDescent="0.25">
      <c r="B16" s="9" t="s">
        <v>40</v>
      </c>
      <c r="C16" s="9" t="s">
        <v>67</v>
      </c>
      <c r="D16" s="13">
        <f>SUMIFS(Records!G:G,Records!D:D,$B16,Records!I:I,"Q1")</f>
        <v>0</v>
      </c>
      <c r="E16" s="13">
        <f>SUMIFS(Records!G:G,Records!D:D,$B16,Records!I:I,"Q2")</f>
        <v>218.6</v>
      </c>
      <c r="F16" s="13">
        <f>SUMIFS(Records!G:G,Records!D:D,$B16,Records!I:I,"Q3")</f>
        <v>58.4</v>
      </c>
      <c r="G16" s="13">
        <f>SUMIFS(Records!G:G,Records!D:D,$B16,Records!I:I,"Q4")</f>
        <v>0</v>
      </c>
      <c r="H16" s="13">
        <f>SUM(D16:G16)</f>
        <v>277</v>
      </c>
      <c r="I16" s="13">
        <f>SUMIFS(Records!G:G,Records!D:D,$B16,Records!H:H,"Missing")</f>
        <v>277</v>
      </c>
    </row>
    <row r="17" ht="17" customHeight="1" spans="2:9" x14ac:dyDescent="0.25">
      <c r="B17" s="9" t="s">
        <v>48</v>
      </c>
      <c r="C17" s="9" t="s">
        <v>67</v>
      </c>
      <c r="D17" s="13">
        <f>SUMIFS(Records!G:G,Records!D:D,$B17,Records!I:I,"Q1")</f>
        <v>0</v>
      </c>
      <c r="E17" s="13">
        <f>SUMIFS(Records!G:G,Records!D:D,$B17,Records!I:I,"Q2")</f>
        <v>0</v>
      </c>
      <c r="F17" s="13">
        <f>SUMIFS(Records!G:G,Records!D:D,$B17,Records!I:I,"Q3")</f>
        <v>36.25</v>
      </c>
      <c r="G17" s="13">
        <f>SUMIFS(Records!G:G,Records!D:D,$B17,Records!I:I,"Q4")</f>
        <v>0</v>
      </c>
      <c r="H17" s="13">
        <f>SUM(D17:G17)</f>
        <v>36.25</v>
      </c>
      <c r="I17" s="13">
        <f>SUMIFS(Records!G:G,Records!D:D,$B17,Records!H:H,"Missing")</f>
        <v>0</v>
      </c>
    </row>
    <row r="18" ht="17" customHeight="1" spans="2:9" x14ac:dyDescent="0.25">
      <c r="B18" s="9" t="s">
        <v>55</v>
      </c>
      <c r="C18" s="9" t="s">
        <v>67</v>
      </c>
      <c r="D18" s="13">
        <f>SUMIFS(Records!G:G,Records!D:D,$B18,Records!I:I,"Q1")</f>
        <v>0</v>
      </c>
      <c r="E18" s="13">
        <f>SUMIFS(Records!G:G,Records!D:D,$B18,Records!I:I,"Q2")</f>
        <v>0</v>
      </c>
      <c r="F18" s="13">
        <f>SUMIFS(Records!G:G,Records!D:D,$B18,Records!I:I,"Q3")</f>
        <v>0</v>
      </c>
      <c r="G18" s="13">
        <f>SUMIFS(Records!G:G,Records!D:D,$B18,Records!I:I,"Q4")</f>
        <v>31.5</v>
      </c>
      <c r="H18" s="13">
        <f>SUM(D18:G18)</f>
        <v>31.5</v>
      </c>
      <c r="I18" s="13">
        <f>SUMIFS(Records!G:G,Records!D:D,$B18,Records!H:H,"Missing")</f>
        <v>31.5</v>
      </c>
    </row>
    <row r="19" ht="17" customHeight="1" spans="2:9" x14ac:dyDescent="0.25">
      <c r="B19" s="9" t="s">
        <v>18</v>
      </c>
      <c r="C19" s="9" t="s">
        <v>67</v>
      </c>
      <c r="D19" s="13">
        <f>SUMIFS(Records!G:G,Records!D:D,$B19,Records!I:I,"Q1")</f>
        <v>40</v>
      </c>
      <c r="E19" s="13">
        <f>SUMIFS(Records!G:G,Records!D:D,$B19,Records!I:I,"Q2")</f>
        <v>0</v>
      </c>
      <c r="F19" s="13">
        <f>SUMIFS(Records!G:G,Records!D:D,$B19,Records!I:I,"Q3")</f>
        <v>185</v>
      </c>
      <c r="G19" s="13">
        <f>SUMIFS(Records!G:G,Records!D:D,$B19,Records!I:I,"Q4")</f>
        <v>0</v>
      </c>
      <c r="H19" s="13">
        <f>SUM(D19:G19)</f>
        <v>225</v>
      </c>
      <c r="I19" s="13">
        <f>SUMIFS(Records!G:G,Records!D:D,$B19,Records!H:H,"Missing")</f>
        <v>0</v>
      </c>
    </row>
    <row r="20" ht="17" customHeight="1" spans="2:9" x14ac:dyDescent="0.25">
      <c r="B20" s="9" t="s">
        <v>28</v>
      </c>
      <c r="C20" s="9" t="s">
        <v>67</v>
      </c>
      <c r="D20" s="13">
        <f>SUMIFS(Records!G:G,Records!D:D,$B20,Records!I:I,"Q1")</f>
        <v>100</v>
      </c>
      <c r="E20" s="13">
        <f>SUMIFS(Records!G:G,Records!D:D,$B20,Records!I:I,"Q2")</f>
        <v>0</v>
      </c>
      <c r="F20" s="13">
        <f>SUMIFS(Records!G:G,Records!D:D,$B20,Records!I:I,"Q3")</f>
        <v>0</v>
      </c>
      <c r="G20" s="13">
        <f>SUMIFS(Records!G:G,Records!D:D,$B20,Records!I:I,"Q4")</f>
        <v>0</v>
      </c>
      <c r="H20" s="13">
        <f>SUM(D20:G20)</f>
        <v>100</v>
      </c>
      <c r="I20" s="13">
        <f>SUMIFS(Records!G:G,Records!D:D,$B20,Records!H:H,"Missing")</f>
        <v>0</v>
      </c>
    </row>
    <row r="21" ht="17" customHeight="1" spans="2:9" x14ac:dyDescent="0.25">
      <c r="B21" s="9" t="s">
        <v>23</v>
      </c>
      <c r="C21" s="9" t="s">
        <v>67</v>
      </c>
      <c r="D21" s="13">
        <f>SUMIFS(Records!G:G,Records!D:D,$B21,Records!I:I,"Q1")</f>
        <v>680</v>
      </c>
      <c r="E21" s="13">
        <f>SUMIFS(Records!G:G,Records!D:D,$B21,Records!I:I,"Q2")</f>
        <v>0</v>
      </c>
      <c r="F21" s="13">
        <f>SUMIFS(Records!G:G,Records!D:D,$B21,Records!I:I,"Q3")</f>
        <v>0</v>
      </c>
      <c r="G21" s="13">
        <f>SUMIFS(Records!G:G,Records!D:D,$B21,Records!I:I,"Q4")</f>
        <v>0</v>
      </c>
      <c r="H21" s="13">
        <f>SUM(D21:G21)</f>
        <v>680</v>
      </c>
      <c r="I21" s="13">
        <f>SUMIFS(Records!G:G,Records!D:D,$B21,Records!H:H,"Missing")</f>
        <v>0</v>
      </c>
    </row>
    <row r="22" ht="17" customHeight="1" spans="2:9" x14ac:dyDescent="0.25">
      <c r="B22" s="9" t="s">
        <v>50</v>
      </c>
      <c r="C22" s="9" t="s">
        <v>67</v>
      </c>
      <c r="D22" s="13">
        <f>SUMIFS(Records!G:G,Records!D:D,$B22,Records!I:I,"Q1")</f>
        <v>0</v>
      </c>
      <c r="E22" s="13">
        <f>SUMIFS(Records!G:G,Records!D:D,$B22,Records!I:I,"Q2")</f>
        <v>0</v>
      </c>
      <c r="F22" s="13">
        <f>SUMIFS(Records!G:G,Records!D:D,$B22,Records!I:I,"Q3")</f>
        <v>420</v>
      </c>
      <c r="G22" s="13">
        <f>SUMIFS(Records!G:G,Records!D:D,$B22,Records!I:I,"Q4")</f>
        <v>0</v>
      </c>
      <c r="H22" s="13">
        <f>SUM(D22:G22)</f>
        <v>420</v>
      </c>
      <c r="I22" s="13">
        <f>SUMIFS(Records!G:G,Records!D:D,$B22,Records!H:H,"Missing")</f>
        <v>420</v>
      </c>
    </row>
    <row r="23" ht="17" customHeight="1" spans="2:9" x14ac:dyDescent="0.25">
      <c r="B23" s="9" t="s">
        <v>35</v>
      </c>
      <c r="C23" s="9" t="s">
        <v>67</v>
      </c>
      <c r="D23" s="13">
        <f>SUMIFS(Records!G:G,Records!D:D,$B23,Records!I:I,"Q1")</f>
        <v>0</v>
      </c>
      <c r="E23" s="13">
        <f>SUMIFS(Records!G:G,Records!D:D,$B23,Records!I:I,"Q2")</f>
        <v>1240</v>
      </c>
      <c r="F23" s="13">
        <f>SUMIFS(Records!G:G,Records!D:D,$B23,Records!I:I,"Q3")</f>
        <v>0</v>
      </c>
      <c r="G23" s="13">
        <f>SUMIFS(Records!G:G,Records!D:D,$B23,Records!I:I,"Q4")</f>
        <v>0</v>
      </c>
      <c r="H23" s="13">
        <f>SUM(D23:G23)</f>
        <v>1240</v>
      </c>
      <c r="I23" s="13">
        <f>SUMIFS(Records!G:G,Records!D:D,$B23,Records!H:H,"Missing")</f>
        <v>0</v>
      </c>
    </row>
    <row r="24" ht="17" customHeight="1" spans="2:9" x14ac:dyDescent="0.25">
      <c r="B24" s="9" t="s">
        <v>45</v>
      </c>
      <c r="C24" s="9" t="s">
        <v>67</v>
      </c>
      <c r="D24" s="13">
        <f>SUMIFS(Records!G:G,Records!D:D,$B24,Records!I:I,"Q1")</f>
        <v>0</v>
      </c>
      <c r="E24" s="13">
        <f>SUMIFS(Records!G:G,Records!D:D,$B24,Records!I:I,"Q2")</f>
        <v>0</v>
      </c>
      <c r="F24" s="13">
        <f>SUMIFS(Records!G:G,Records!D:D,$B24,Records!I:I,"Q3")</f>
        <v>500</v>
      </c>
      <c r="G24" s="13">
        <f>SUMIFS(Records!G:G,Records!D:D,$B24,Records!I:I,"Q4")</f>
        <v>0</v>
      </c>
      <c r="H24" s="13">
        <f>SUM(D24:G24)</f>
        <v>500</v>
      </c>
      <c r="I24" s="13">
        <f>SUMIFS(Records!G:G,Records!D:D,$B24,Records!H:H,"Missing")</f>
        <v>0</v>
      </c>
    </row>
    <row r="25" ht="17" customHeight="1" spans="2:9" x14ac:dyDescent="0.25">
      <c r="B25" s="9"/>
      <c r="C25" s="9"/>
      <c r="D25" s="11"/>
      <c r="E25" s="11"/>
      <c r="F25" s="11"/>
      <c r="G25" s="11"/>
      <c r="H25" s="11"/>
      <c r="I25" s="11"/>
    </row>
    <row r="26" ht="17" customHeight="1" spans="2:9" x14ac:dyDescent="0.25">
      <c r="B26" s="9" t="s">
        <v>68</v>
      </c>
      <c r="C26" s="9" t="s">
        <v>64</v>
      </c>
      <c r="D26" s="13">
        <f>SUMIF($C$6:$C$24,"Income",D6:D24)</f>
        <v>2192.15</v>
      </c>
      <c r="E26" s="13">
        <f>SUMIF($C$6:$C$24,"Income",E6:E24)</f>
        <v>2453.52</v>
      </c>
      <c r="F26" s="13">
        <f>SUMIF($C$6:$C$24,"Income",F6:F24)</f>
        <v>1250</v>
      </c>
      <c r="G26" s="13">
        <f>SUMIF($C$6:$C$24,"Income",G6:G24)</f>
        <v>720</v>
      </c>
      <c r="H26" s="13">
        <f>SUMIF($C$6:$C$24,"Income",H6:H24)</f>
        <v>6615.67</v>
      </c>
      <c r="I26" s="13">
        <f>SUMIF($C$6:$C$24,"Income",I6:I24)</f>
        <v>0</v>
      </c>
    </row>
    <row r="27" ht="17" customHeight="1" spans="2:9" x14ac:dyDescent="0.25">
      <c r="B27" s="9" t="s">
        <v>69</v>
      </c>
      <c r="C27" s="9" t="s">
        <v>67</v>
      </c>
      <c r="D27" s="13">
        <f>SUMIF($C$6:$C$24,"Expense",D6:D24)</f>
        <v>1046.3600000000001</v>
      </c>
      <c r="E27" s="13">
        <f>SUMIF($C$6:$C$24,"Expense",E6:E24)</f>
        <v>2907.6</v>
      </c>
      <c r="F27" s="13">
        <f>SUMIF($C$6:$C$24,"Expense",F6:F24)</f>
        <v>1199.65</v>
      </c>
      <c r="G27" s="13">
        <f>SUMIF($C$6:$C$24,"Expense",G6:G24)</f>
        <v>31.5</v>
      </c>
      <c r="H27" s="13">
        <f>SUMIF($C$6:$C$24,"Expense",H6:H24)</f>
        <v>5185.110000000001</v>
      </c>
      <c r="I27" s="13">
        <f>SUMIF($C$6:$C$24,"Expense",I6:I24)</f>
        <v>792.87</v>
      </c>
    </row>
    <row r="28" ht="17" customHeight="1" spans="2:9" x14ac:dyDescent="0.25">
      <c r="B28" s="9" t="s">
        <v>70</v>
      </c>
      <c r="C28" s="9"/>
      <c r="D28" s="13">
        <f>ROUND(SUMIF(Records!I:I,"Q1",Records!G:G)-SUM(D6:D24),2)</f>
        <v>0</v>
      </c>
      <c r="E28" s="13">
        <f>ROUND(SUMIF(Records!I:I,"Q2",Records!G:G)-SUM(E6:E24),2)</f>
        <v>0</v>
      </c>
      <c r="F28" s="13">
        <f>ROUND(SUMIF(Records!I:I,"Q3",Records!G:G)-SUM(F6:F24),2)</f>
        <v>0</v>
      </c>
      <c r="G28" s="13">
        <f>ROUND(SUMIF(Records!I:I,"Q4",Records!G:G)-SUM(G6:G24),2)</f>
        <v>0</v>
      </c>
      <c r="H28" s="13">
        <f>SUM(D28:G28)</f>
        <v>0</v>
      </c>
      <c r="I28" s="13">
        <f>ROUND(SUMIF(Records!H:H,"Missing",Records!G:G)-SUM(I6:I24),2)</f>
        <v>0</v>
      </c>
    </row>
    <row r="29" ht="17" customHeight="1" spans="2:9" x14ac:dyDescent="0.25">
      <c r="B29" s="9"/>
      <c r="C29" s="9"/>
      <c r="D29" s="11"/>
      <c r="E29" s="11"/>
      <c r="F29" s="11"/>
      <c r="G29" s="11"/>
      <c r="H29" s="11"/>
      <c r="I29" s="11"/>
    </row>
    <row r="30" ht="17" customHeight="1" spans="2:9" x14ac:dyDescent="0.25">
      <c r="B30" s="9"/>
      <c r="C30" s="9"/>
      <c r="D30" s="11"/>
      <c r="E30" s="11"/>
      <c r="F30" s="11"/>
      <c r="G30" s="11"/>
      <c r="H30" s="11"/>
      <c r="I30" s="11"/>
    </row>
    <row r="31" ht="17" customHeight="1" spans="2:9" x14ac:dyDescent="0.25">
      <c r="B31" s="9"/>
      <c r="C31" s="9"/>
      <c r="D31" s="11"/>
      <c r="E31" s="11"/>
      <c r="F31" s="11"/>
      <c r="G31" s="11"/>
      <c r="H31" s="11"/>
      <c r="I31" s="11"/>
    </row>
    <row r="32" ht="17" customHeight="1" spans="2:9" x14ac:dyDescent="0.25">
      <c r="B32" s="9"/>
      <c r="C32" s="9"/>
      <c r="D32" s="11"/>
      <c r="E32" s="11"/>
      <c r="F32" s="11"/>
      <c r="G32" s="11"/>
      <c r="H32" s="11"/>
      <c r="I32" s="11"/>
    </row>
    <row r="33" ht="17" customHeight="1" spans="2:9" x14ac:dyDescent="0.25">
      <c r="B33" s="9"/>
      <c r="C33" s="9"/>
      <c r="D33" s="11"/>
      <c r="E33" s="11"/>
      <c r="F33" s="11"/>
      <c r="G33" s="11"/>
      <c r="H33" s="11"/>
      <c r="I33" s="11"/>
    </row>
    <row r="34" ht="17" customHeight="1" spans="2:9" x14ac:dyDescent="0.25">
      <c r="B34" s="9"/>
      <c r="C34" s="9"/>
      <c r="D34" s="11"/>
      <c r="E34" s="11"/>
      <c r="F34" s="11"/>
      <c r="G34" s="11"/>
      <c r="H34" s="11"/>
      <c r="I34" s="11"/>
    </row>
    <row r="35" ht="17" customHeight="1" spans="2:9" x14ac:dyDescent="0.25">
      <c r="B35" s="9"/>
      <c r="C35" s="9"/>
      <c r="D35" s="11"/>
      <c r="E35" s="11"/>
      <c r="F35" s="11"/>
      <c r="G35" s="11"/>
      <c r="H35" s="11"/>
      <c r="I35" s="11"/>
    </row>
    <row r="36" ht="17" customHeight="1" spans="2:9" x14ac:dyDescent="0.25">
      <c r="B36" s="9"/>
      <c r="C36" s="9"/>
      <c r="D36" s="11"/>
      <c r="E36" s="11"/>
      <c r="F36" s="11"/>
      <c r="G36" s="11"/>
      <c r="H36" s="11"/>
      <c r="I36" s="11"/>
    </row>
    <row r="37" ht="17" customHeight="1" spans="2:9" x14ac:dyDescent="0.25">
      <c r="B37" s="9"/>
      <c r="C37" s="9"/>
      <c r="D37" s="11"/>
      <c r="E37" s="11"/>
      <c r="F37" s="11"/>
      <c r="G37" s="11"/>
      <c r="H37" s="11"/>
      <c r="I37" s="11"/>
    </row>
    <row r="38" ht="17" customHeight="1" spans="2:9" x14ac:dyDescent="0.25">
      <c r="B38" s="9"/>
      <c r="C38" s="9"/>
      <c r="D38" s="11"/>
      <c r="E38" s="11"/>
      <c r="F38" s="11"/>
      <c r="G38" s="11"/>
      <c r="H38" s="11"/>
      <c r="I38" s="11"/>
    </row>
  </sheetData>
  <mergeCells count="3">
    <mergeCell ref="G1:I1"/>
    <mergeCell ref="B2:F2"/>
    <mergeCell ref="G2:I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G3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6" customWidth="1"/>
    <col min="3" max="3" width="10" customWidth="1"/>
    <col min="4" max="4" width="11" customWidth="1"/>
    <col min="5" max="5" width="52" customWidth="1"/>
    <col min="6" max="6" width="13" customWidth="1"/>
    <col min="7" max="7" width="15" customWidth="1"/>
  </cols>
  <sheetData>
    <row r="1" ht="34" customHeight="1" spans="2:7" x14ac:dyDescent="0.25">
      <c r="B1" s="1" t="s">
        <v>71</v>
      </c>
      <c r="E1" s="2" t="s">
        <v>1</v>
      </c>
      <c r="F1" s="2"/>
      <c r="G1" s="2"/>
    </row>
    <row r="2" ht="28" customHeight="1" spans="2:7" x14ac:dyDescent="0.25">
      <c r="B2" s="3" t="s">
        <v>57</v>
      </c>
      <c r="C2" s="3"/>
      <c r="D2" s="3"/>
      <c r="E2" s="4" t="s">
        <v>3</v>
      </c>
      <c r="F2" s="4"/>
      <c r="G2" s="4"/>
    </row>
    <row r="3" ht="4" customHeight="1" spans="2:7" x14ac:dyDescent="0.25">
      <c r="B3" s="5"/>
      <c r="C3" s="5"/>
      <c r="D3" s="5"/>
      <c r="E3" s="5"/>
      <c r="F3" s="5"/>
      <c r="G3" s="5"/>
    </row>
    <row r="4" ht="10" customHeight="1" x14ac:dyDescent="0.25"/>
    <row r="5" ht="30" customHeight="1" spans="2:7" x14ac:dyDescent="0.25">
      <c r="B5" s="6" t="s">
        <v>6</v>
      </c>
      <c r="C5" s="6" t="s">
        <v>7</v>
      </c>
      <c r="D5" s="6" t="s">
        <v>8</v>
      </c>
      <c r="E5" s="6" t="s">
        <v>72</v>
      </c>
      <c r="F5" s="12" t="s">
        <v>73</v>
      </c>
      <c r="G5" s="12" t="s">
        <v>63</v>
      </c>
    </row>
    <row r="6" ht="17" customHeight="1" spans="2:7" x14ac:dyDescent="0.25">
      <c r="B6" s="9" t="s">
        <v>20</v>
      </c>
      <c r="C6" s="9" t="s">
        <v>64</v>
      </c>
      <c r="D6" s="9" t="s">
        <v>74</v>
      </c>
      <c r="E6" s="9" t="s">
        <v>75</v>
      </c>
      <c r="F6" s="13">
        <f>SUMIF(Records!D:D,B6,Records!G:G)</f>
        <v>5120</v>
      </c>
      <c r="G6" s="14">
        <f>COUNTIFS(Records!D:D,B6,Records!H:H,"Missing")</f>
        <v>0</v>
      </c>
    </row>
    <row r="7" ht="17" customHeight="1" spans="2:7" x14ac:dyDescent="0.25">
      <c r="B7" s="9" t="s">
        <v>13</v>
      </c>
      <c r="C7" s="9" t="s">
        <v>64</v>
      </c>
      <c r="D7" s="9" t="s">
        <v>74</v>
      </c>
      <c r="E7" s="9" t="s">
        <v>76</v>
      </c>
      <c r="F7" s="13">
        <f>SUMIF(Records!D:D,B7,Records!G:G)</f>
        <v>1457.55</v>
      </c>
      <c r="G7" s="14">
        <f>COUNTIFS(Records!D:D,B7,Records!H:H,"Missing")</f>
        <v>0</v>
      </c>
    </row>
    <row r="8" ht="17" customHeight="1" spans="2:7" x14ac:dyDescent="0.25">
      <c r="B8" s="9" t="s">
        <v>65</v>
      </c>
      <c r="C8" s="9" t="s">
        <v>64</v>
      </c>
      <c r="D8" s="9" t="s">
        <v>77</v>
      </c>
      <c r="E8" s="9" t="s">
        <v>78</v>
      </c>
      <c r="F8" s="13">
        <f>SUMIF(Records!D:D,B8,Records!G:G)</f>
        <v>0</v>
      </c>
      <c r="G8" s="14">
        <f>COUNTIFS(Records!D:D,B8,Records!H:H,"Missing")</f>
        <v>0</v>
      </c>
    </row>
    <row r="9" ht="17" customHeight="1" spans="2:7" x14ac:dyDescent="0.25">
      <c r="B9" s="9" t="s">
        <v>42</v>
      </c>
      <c r="C9" s="9" t="s">
        <v>64</v>
      </c>
      <c r="D9" s="9" t="s">
        <v>77</v>
      </c>
      <c r="E9" s="9" t="s">
        <v>79</v>
      </c>
      <c r="F9" s="13">
        <f>SUMIF(Records!D:D,B9,Records!G:G)</f>
        <v>38.12</v>
      </c>
      <c r="G9" s="14">
        <f>COUNTIFS(Records!D:D,B9,Records!H:H,"Missing")</f>
        <v>0</v>
      </c>
    </row>
    <row r="10" ht="17" customHeight="1" spans="2:7" x14ac:dyDescent="0.25">
      <c r="B10" s="9" t="s">
        <v>66</v>
      </c>
      <c r="C10" s="9" t="s">
        <v>64</v>
      </c>
      <c r="D10" s="9" t="s">
        <v>77</v>
      </c>
      <c r="E10" s="9" t="s">
        <v>80</v>
      </c>
      <c r="F10" s="13">
        <f>SUMIF(Records!D:D,B10,Records!G:G)</f>
        <v>0</v>
      </c>
      <c r="G10" s="14">
        <f>COUNTIFS(Records!D:D,B10,Records!H:H,"Missing")</f>
        <v>0</v>
      </c>
    </row>
    <row r="11" ht="17" customHeight="1" spans="2:7" x14ac:dyDescent="0.25">
      <c r="B11" s="9" t="s">
        <v>33</v>
      </c>
      <c r="C11" s="9" t="s">
        <v>67</v>
      </c>
      <c r="D11" s="9" t="s">
        <v>74</v>
      </c>
      <c r="E11" s="9" t="s">
        <v>81</v>
      </c>
      <c r="F11" s="13">
        <f>SUMIF(Records!D:D,B11,Records!G:G)</f>
        <v>150</v>
      </c>
      <c r="G11" s="14">
        <f>COUNTIFS(Records!D:D,B11,Records!H:H,"Missing")</f>
        <v>0</v>
      </c>
    </row>
    <row r="12" ht="17" customHeight="1" spans="2:7" x14ac:dyDescent="0.25">
      <c r="B12" s="9" t="s">
        <v>16</v>
      </c>
      <c r="C12" s="9" t="s">
        <v>67</v>
      </c>
      <c r="D12" s="9" t="s">
        <v>74</v>
      </c>
      <c r="E12" s="9" t="s">
        <v>82</v>
      </c>
      <c r="F12" s="13">
        <f>SUMIF(Records!D:D,B12,Records!G:G)</f>
        <v>119.99</v>
      </c>
      <c r="G12" s="14">
        <f>COUNTIFS(Records!D:D,B12,Records!H:H,"Missing")</f>
        <v>0</v>
      </c>
    </row>
    <row r="13" ht="17" customHeight="1" spans="2:7" x14ac:dyDescent="0.25">
      <c r="B13" s="9" t="s">
        <v>25</v>
      </c>
      <c r="C13" s="9" t="s">
        <v>67</v>
      </c>
      <c r="D13" s="9" t="s">
        <v>74</v>
      </c>
      <c r="E13" s="9" t="s">
        <v>83</v>
      </c>
      <c r="F13" s="13">
        <f>SUMIF(Records!D:D,B13,Records!G:G)</f>
        <v>64.37</v>
      </c>
      <c r="G13" s="14">
        <f>COUNTIFS(Records!D:D,B13,Records!H:H,"Missing")</f>
        <v>1</v>
      </c>
    </row>
    <row r="14" ht="17" customHeight="1" spans="2:7" x14ac:dyDescent="0.25">
      <c r="B14" s="9" t="s">
        <v>38</v>
      </c>
      <c r="C14" s="9" t="s">
        <v>67</v>
      </c>
      <c r="D14" s="9" t="s">
        <v>74</v>
      </c>
      <c r="E14" s="9" t="s">
        <v>84</v>
      </c>
      <c r="F14" s="13">
        <f>SUMIF(Records!D:D,B14,Records!G:G)</f>
        <v>1299</v>
      </c>
      <c r="G14" s="14">
        <f>COUNTIFS(Records!D:D,B14,Records!H:H,"Missing")</f>
        <v>0</v>
      </c>
    </row>
    <row r="15" ht="17" customHeight="1" spans="2:7" x14ac:dyDescent="0.25">
      <c r="B15" s="9" t="s">
        <v>30</v>
      </c>
      <c r="C15" s="9" t="s">
        <v>67</v>
      </c>
      <c r="D15" s="9" t="s">
        <v>74</v>
      </c>
      <c r="E15" s="9" t="s">
        <v>85</v>
      </c>
      <c r="F15" s="13">
        <f>SUMIF(Records!D:D,B15,Records!G:G)</f>
        <v>42</v>
      </c>
      <c r="G15" s="14">
        <f>COUNTIFS(Records!D:D,B15,Records!H:H,"Missing")</f>
        <v>0</v>
      </c>
    </row>
    <row r="16" ht="17" customHeight="1" spans="2:7" x14ac:dyDescent="0.25">
      <c r="B16" s="9" t="s">
        <v>40</v>
      </c>
      <c r="C16" s="9" t="s">
        <v>67</v>
      </c>
      <c r="D16" s="9" t="s">
        <v>74</v>
      </c>
      <c r="E16" s="9" t="s">
        <v>86</v>
      </c>
      <c r="F16" s="13">
        <f>SUMIF(Records!D:D,B16,Records!G:G)</f>
        <v>277</v>
      </c>
      <c r="G16" s="14">
        <f>COUNTIFS(Records!D:D,B16,Records!H:H,"Missing")</f>
        <v>2</v>
      </c>
    </row>
    <row r="17" ht="17" customHeight="1" spans="2:7" x14ac:dyDescent="0.25">
      <c r="B17" s="9" t="s">
        <v>48</v>
      </c>
      <c r="C17" s="9" t="s">
        <v>67</v>
      </c>
      <c r="D17" s="9" t="s">
        <v>74</v>
      </c>
      <c r="E17" s="9" t="s">
        <v>87</v>
      </c>
      <c r="F17" s="13">
        <f>SUMIF(Records!D:D,B17,Records!G:G)</f>
        <v>36.25</v>
      </c>
      <c r="G17" s="14">
        <f>COUNTIFS(Records!D:D,B17,Records!H:H,"Missing")</f>
        <v>0</v>
      </c>
    </row>
    <row r="18" ht="17" customHeight="1" spans="2:7" x14ac:dyDescent="0.25">
      <c r="B18" s="9" t="s">
        <v>55</v>
      </c>
      <c r="C18" s="9" t="s">
        <v>67</v>
      </c>
      <c r="D18" s="9" t="s">
        <v>74</v>
      </c>
      <c r="E18" s="9" t="s">
        <v>88</v>
      </c>
      <c r="F18" s="13">
        <f>SUMIF(Records!D:D,B18,Records!G:G)</f>
        <v>31.5</v>
      </c>
      <c r="G18" s="14">
        <f>COUNTIFS(Records!D:D,B18,Records!H:H,"Missing")</f>
        <v>1</v>
      </c>
    </row>
    <row r="19" ht="17" customHeight="1" spans="2:7" x14ac:dyDescent="0.25">
      <c r="B19" s="9" t="s">
        <v>18</v>
      </c>
      <c r="C19" s="9" t="s">
        <v>67</v>
      </c>
      <c r="D19" s="9" t="s">
        <v>77</v>
      </c>
      <c r="E19" s="9" t="s">
        <v>89</v>
      </c>
      <c r="F19" s="13">
        <f>SUMIF(Records!D:D,B19,Records!G:G)</f>
        <v>225</v>
      </c>
      <c r="G19" s="14">
        <f>COUNTIFS(Records!D:D,B19,Records!H:H,"Missing")</f>
        <v>0</v>
      </c>
    </row>
    <row r="20" ht="17" customHeight="1" spans="2:7" x14ac:dyDescent="0.25">
      <c r="B20" s="9" t="s">
        <v>28</v>
      </c>
      <c r="C20" s="9" t="s">
        <v>67</v>
      </c>
      <c r="D20" s="9" t="s">
        <v>77</v>
      </c>
      <c r="E20" s="9" t="s">
        <v>90</v>
      </c>
      <c r="F20" s="13">
        <f>SUMIF(Records!D:D,B20,Records!G:G)</f>
        <v>100</v>
      </c>
      <c r="G20" s="14">
        <f>COUNTIFS(Records!D:D,B20,Records!H:H,"Missing")</f>
        <v>0</v>
      </c>
    </row>
    <row r="21" ht="17" customHeight="1" spans="2:7" x14ac:dyDescent="0.25">
      <c r="B21" s="9" t="s">
        <v>23</v>
      </c>
      <c r="C21" s="9" t="s">
        <v>67</v>
      </c>
      <c r="D21" s="9" t="s">
        <v>77</v>
      </c>
      <c r="E21" s="9" t="s">
        <v>91</v>
      </c>
      <c r="F21" s="13">
        <f>SUMIF(Records!D:D,B21,Records!G:G)</f>
        <v>680</v>
      </c>
      <c r="G21" s="14">
        <f>COUNTIFS(Records!D:D,B21,Records!H:H,"Missing")</f>
        <v>0</v>
      </c>
    </row>
    <row r="22" ht="17" customHeight="1" spans="2:7" x14ac:dyDescent="0.25">
      <c r="B22" s="9" t="s">
        <v>50</v>
      </c>
      <c r="C22" s="9" t="s">
        <v>67</v>
      </c>
      <c r="D22" s="9" t="s">
        <v>77</v>
      </c>
      <c r="E22" s="9" t="s">
        <v>92</v>
      </c>
      <c r="F22" s="13">
        <f>SUMIF(Records!D:D,B22,Records!G:G)</f>
        <v>420</v>
      </c>
      <c r="G22" s="14">
        <f>COUNTIFS(Records!D:D,B22,Records!H:H,"Missing")</f>
        <v>1</v>
      </c>
    </row>
    <row r="23" ht="17" customHeight="1" spans="2:7" x14ac:dyDescent="0.25">
      <c r="B23" s="9" t="s">
        <v>35</v>
      </c>
      <c r="C23" s="9" t="s">
        <v>67</v>
      </c>
      <c r="D23" s="9" t="s">
        <v>77</v>
      </c>
      <c r="E23" s="9" t="s">
        <v>93</v>
      </c>
      <c r="F23" s="13">
        <f>SUMIF(Records!D:D,B23,Records!G:G)</f>
        <v>1240</v>
      </c>
      <c r="G23" s="14">
        <f>COUNTIFS(Records!D:D,B23,Records!H:H,"Missing")</f>
        <v>0</v>
      </c>
    </row>
    <row r="24" ht="17" customHeight="1" spans="2:7" x14ac:dyDescent="0.25">
      <c r="B24" s="9" t="s">
        <v>45</v>
      </c>
      <c r="C24" s="9" t="s">
        <v>67</v>
      </c>
      <c r="D24" s="9" t="s">
        <v>77</v>
      </c>
      <c r="E24" s="9" t="s">
        <v>94</v>
      </c>
      <c r="F24" s="13">
        <f>SUMIF(Records!D:D,B24,Records!G:G)</f>
        <v>500</v>
      </c>
      <c r="G24" s="14">
        <f>COUNTIFS(Records!D:D,B24,Records!H:H,"Missing")</f>
        <v>0</v>
      </c>
    </row>
    <row r="25" ht="17" customHeight="1" spans="2:7" x14ac:dyDescent="0.25">
      <c r="B25" s="9"/>
      <c r="C25" s="9"/>
      <c r="D25" s="9"/>
      <c r="E25" s="9"/>
      <c r="F25" s="11"/>
      <c r="G25" s="15"/>
    </row>
    <row r="26" ht="17" customHeight="1" spans="2:7" x14ac:dyDescent="0.25">
      <c r="B26" s="9"/>
      <c r="C26" s="9"/>
      <c r="D26" s="9"/>
      <c r="E26" s="9"/>
      <c r="F26" s="11"/>
      <c r="G26" s="15"/>
    </row>
    <row r="27" ht="17" customHeight="1" spans="2:7" x14ac:dyDescent="0.25">
      <c r="B27" s="9"/>
      <c r="C27" s="9"/>
      <c r="D27" s="9"/>
      <c r="E27" s="9"/>
      <c r="F27" s="11"/>
      <c r="G27" s="15"/>
    </row>
    <row r="28" ht="17" customHeight="1" spans="2:7" x14ac:dyDescent="0.25">
      <c r="B28" s="9"/>
      <c r="C28" s="9"/>
      <c r="D28" s="9"/>
      <c r="E28" s="9"/>
      <c r="F28" s="11"/>
      <c r="G28" s="15"/>
    </row>
    <row r="29" ht="17" customHeight="1" spans="2:7" x14ac:dyDescent="0.25">
      <c r="B29" s="9"/>
      <c r="C29" s="9"/>
      <c r="D29" s="9"/>
      <c r="E29" s="9"/>
      <c r="F29" s="11"/>
      <c r="G29" s="15"/>
    </row>
    <row r="30" ht="17" customHeight="1" spans="2:7" x14ac:dyDescent="0.25">
      <c r="B30" s="9"/>
      <c r="C30" s="9"/>
      <c r="D30" s="9"/>
      <c r="E30" s="9"/>
      <c r="F30" s="11"/>
      <c r="G30" s="15"/>
    </row>
    <row r="31" ht="17" customHeight="1" spans="2:7" x14ac:dyDescent="0.25">
      <c r="B31" s="9"/>
      <c r="C31" s="9"/>
      <c r="D31" s="9"/>
      <c r="E31" s="9"/>
      <c r="F31" s="11"/>
      <c r="G31" s="15"/>
    </row>
    <row r="32" ht="17" customHeight="1" spans="2:7" x14ac:dyDescent="0.25">
      <c r="B32" s="9"/>
      <c r="C32" s="9"/>
      <c r="D32" s="9"/>
      <c r="E32" s="9"/>
      <c r="F32" s="11"/>
      <c r="G32" s="15"/>
    </row>
    <row r="33" ht="17" customHeight="1" spans="2:7" x14ac:dyDescent="0.25">
      <c r="B33" s="9"/>
      <c r="C33" s="9"/>
      <c r="D33" s="9"/>
      <c r="E33" s="9"/>
      <c r="F33" s="11"/>
      <c r="G33" s="15"/>
    </row>
    <row r="34" ht="17" customHeight="1" spans="2:7" x14ac:dyDescent="0.25">
      <c r="B34" s="9"/>
      <c r="C34" s="9"/>
      <c r="D34" s="9"/>
      <c r="E34" s="9"/>
      <c r="F34" s="11"/>
      <c r="G34" s="15"/>
    </row>
  </sheetData>
  <mergeCells count="3">
    <mergeCell ref="E1:G1"/>
    <mergeCell ref="B2:D2"/>
    <mergeCell ref="E2:G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Summary</vt:lpstr>
      <vt:lpstr>Categories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Tax Organizer</dc:title>
  <dc:subject/>
  <dc:description/>
  <cp:keywords/>
  <cp:category/>
  <cp:lastModifiedBy>Unknown</cp:lastModifiedBy>
  <dcterms:created xsi:type="dcterms:W3CDTF">2026-10-19T11:59:05Z</dcterms:created>
  <dcterms:modified xsi:type="dcterms:W3CDTF">2026-10-19T11:59:05Z</dcterms:modified>
</cp:coreProperties>
</file>