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Summary" state="visible" r:id="rId5"/>
    <sheet sheetId="3" name="Pay Settings" state="visible" r:id="rId6"/>
  </sheets>
  <calcPr calcId="171027"/>
</workbook>
</file>

<file path=xl/sharedStrings.xml><?xml version="1.0" encoding="utf-8"?>
<sst xmlns="http://schemas.openxmlformats.org/spreadsheetml/2006/main" count="34" uniqueCount="33">
  <si>
    <t>Date</t>
  </si>
  <si>
    <t>Day</t>
  </si>
  <si>
    <t>Start</t>
  </si>
  <si>
    <t>End</t>
  </si>
  <si>
    <t>Break (min)</t>
  </si>
  <si>
    <t>Hours</t>
  </si>
  <si>
    <t>Notes</t>
  </si>
  <si>
    <t>Stayed late for inventory</t>
  </si>
  <si>
    <t>Covered Sam's shift</t>
  </si>
  <si>
    <t>Day off</t>
  </si>
  <si>
    <t>Week 1 total</t>
  </si>
  <si>
    <t>Veterans Day, store closed</t>
  </si>
  <si>
    <t>Overnight stocktake</t>
  </si>
  <si>
    <t>Week 2 total</t>
  </si>
  <si>
    <t>Pay period total</t>
  </si>
  <si>
    <t>Item</t>
  </si>
  <si>
    <t>Week 1</t>
  </si>
  <si>
    <t>Week 2</t>
  </si>
  <si>
    <t>Pay period</t>
  </si>
  <si>
    <t>Hours worked</t>
  </si>
  <si>
    <t>Regular hours</t>
  </si>
  <si>
    <t>Overtime hours</t>
  </si>
  <si>
    <t>Regular pay</t>
  </si>
  <si>
    <t>Overtime pay</t>
  </si>
  <si>
    <t>Total pay (before tax)</t>
  </si>
  <si>
    <t>Days worked</t>
  </si>
  <si>
    <t>Setting</t>
  </si>
  <si>
    <t>Value</t>
  </si>
  <si>
    <t>Name</t>
  </si>
  <si>
    <t>Jordan Lee</t>
  </si>
  <si>
    <t>Hourly rate ($)</t>
  </si>
  <si>
    <t>Overtime after (hours per week)</t>
  </si>
  <si>
    <t>Overtime rate (times hourly)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</si>
</sst>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dd"/>
    <numFmt numFmtId="166" formatCode="#,##0.##"/>
    <numFmt numFmtId="167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3" max="4" width="11" customWidth="1"/>
    <col min="5" max="5" width="12" customWidth="1"/>
    <col min="6" max="6" width="10" customWidth="1"/>
    <col min="7" max="7" width="3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46328</v>
      </c>
      <c r="B2" s="3">
        <f>A2</f>
        <v>46328</v>
      </c>
      <c r="C2" s="4">
        <v>0.3333333333333333</v>
      </c>
      <c r="D2" s="4">
        <v>0.6875</v>
      </c>
      <c r="E2" s="5">
        <v>30</v>
      </c>
      <c r="F2" s="6">
        <f>IF(OR(ISBLANK(C2),ISBLANK(D2)),0,ROUND(MOD(D2-C2,1)*24-E2/60,2))</f>
        <v>8</v>
      </c>
    </row>
    <row r="3" spans="1:7" x14ac:dyDescent="0.25">
      <c r="A3" s="2">
        <f>A2+1</f>
        <v>46329</v>
      </c>
      <c r="B3" s="3">
        <f>A3</f>
        <v>46329</v>
      </c>
      <c r="C3" s="4">
        <v>0.3333333333333333</v>
      </c>
      <c r="D3" s="4">
        <v>0.7083333333333334</v>
      </c>
      <c r="E3" s="5">
        <v>30</v>
      </c>
      <c r="F3" s="6">
        <f>IF(OR(ISBLANK(C3),ISBLANK(D3)),0,ROUND(MOD(D3-C3,1)*24-E3/60,2))</f>
        <v>8.5</v>
      </c>
    </row>
    <row r="4" spans="1:7" x14ac:dyDescent="0.25">
      <c r="A4" s="2">
        <f>A3+1</f>
        <v>46330</v>
      </c>
      <c r="B4" s="3">
        <f>A4</f>
        <v>46330</v>
      </c>
      <c r="C4" s="4">
        <v>0.3333333333333333</v>
      </c>
      <c r="D4" s="4">
        <v>0.6875</v>
      </c>
      <c r="E4" s="5">
        <v>30</v>
      </c>
      <c r="F4" s="6">
        <f>IF(OR(ISBLANK(C4),ISBLANK(D4)),0,ROUND(MOD(D4-C4,1)*24-E4/60,2))</f>
        <v>8</v>
      </c>
    </row>
    <row r="5" spans="1:7" x14ac:dyDescent="0.25">
      <c r="A5" s="2">
        <f>A4+1</f>
        <v>46331</v>
      </c>
      <c r="B5" s="3">
        <f>A5</f>
        <v>46331</v>
      </c>
      <c r="C5" s="4">
        <v>0.3125</v>
      </c>
      <c r="D5" s="4">
        <v>0.7291666666666666</v>
      </c>
      <c r="E5" s="5">
        <v>30</v>
      </c>
      <c r="F5" s="6">
        <f>IF(OR(ISBLANK(C5),ISBLANK(D5)),0,ROUND(MOD(D5-C5,1)*24-E5/60,2))</f>
        <v>9.5</v>
      </c>
      <c r="G5" t="s">
        <v>7</v>
      </c>
    </row>
    <row r="6" spans="1:7" x14ac:dyDescent="0.25">
      <c r="A6" s="2">
        <f>A5+1</f>
        <v>46332</v>
      </c>
      <c r="B6" s="3">
        <f>A6</f>
        <v>46332</v>
      </c>
      <c r="C6" s="4">
        <v>0.3333333333333333</v>
      </c>
      <c r="D6" s="4">
        <v>0.6666666666666666</v>
      </c>
      <c r="E6" s="5">
        <v>30</v>
      </c>
      <c r="F6" s="6">
        <f>IF(OR(ISBLANK(C6),ISBLANK(D6)),0,ROUND(MOD(D6-C6,1)*24-E6/60,2))</f>
        <v>7.5</v>
      </c>
    </row>
    <row r="7" spans="1:7" x14ac:dyDescent="0.25">
      <c r="A7" s="2">
        <f>A6+1</f>
        <v>46333</v>
      </c>
      <c r="B7" s="3">
        <f>A7</f>
        <v>46333</v>
      </c>
      <c r="C7" s="4">
        <v>0.375</v>
      </c>
      <c r="D7" s="4">
        <v>0.5833333333333334</v>
      </c>
      <c r="E7" s="5">
        <v>0</v>
      </c>
      <c r="F7" s="6">
        <f>IF(OR(ISBLANK(C7),ISBLANK(D7)),0,ROUND(MOD(D7-C7,1)*24-E7/60,2))</f>
        <v>5</v>
      </c>
      <c r="G7" t="s">
        <v>8</v>
      </c>
    </row>
    <row r="8" spans="1:7" x14ac:dyDescent="0.25">
      <c r="A8" s="2">
        <f>A7+1</f>
        <v>46334</v>
      </c>
      <c r="B8" s="3">
        <f>A8</f>
        <v>46334</v>
      </c>
      <c r="C8" s="4"/>
      <c r="D8" s="4"/>
      <c r="E8" s="5"/>
      <c r="F8" s="6">
        <f>IF(OR(ISBLANK(C8),ISBLANK(D8)),0,ROUND(MOD(D8-C8,1)*24-E8/60,2))</f>
        <v>0</v>
      </c>
      <c r="G8" t="s">
        <v>9</v>
      </c>
    </row>
    <row r="9" spans="1:7" x14ac:dyDescent="0.25">
      <c r="A9" s="2" t="s">
        <v>10</v>
      </c>
      <c r="B9" s="2"/>
      <c r="C9" s="4"/>
      <c r="D9" s="4"/>
      <c r="E9" s="5"/>
      <c r="F9" s="6">
        <f>SUM(F2:F8)</f>
        <v>46.5</v>
      </c>
    </row>
    <row r="10" spans="1:7" x14ac:dyDescent="0.25">
      <c r="A10" s="2">
        <f>A8+1</f>
        <v>46335</v>
      </c>
      <c r="B10" s="3">
        <f>A10</f>
        <v>46335</v>
      </c>
      <c r="C10" s="4">
        <v>0.3333333333333333</v>
      </c>
      <c r="D10" s="4">
        <v>0.6875</v>
      </c>
      <c r="E10" s="5">
        <v>30</v>
      </c>
      <c r="F10" s="6">
        <f>IF(OR(ISBLANK(C10),ISBLANK(D10)),0,ROUND(MOD(D10-C10,1)*24-E10/60,2))</f>
        <v>8</v>
      </c>
    </row>
    <row r="11" spans="1:7" x14ac:dyDescent="0.25">
      <c r="A11" s="2">
        <f>A10+1</f>
        <v>46336</v>
      </c>
      <c r="B11" s="3">
        <f>A11</f>
        <v>46336</v>
      </c>
      <c r="C11" s="4">
        <v>0.3333333333333333</v>
      </c>
      <c r="D11" s="4">
        <v>0.6875</v>
      </c>
      <c r="E11" s="5">
        <v>30</v>
      </c>
      <c r="F11" s="6">
        <f>IF(OR(ISBLANK(C11),ISBLANK(D11)),0,ROUND(MOD(D11-C11,1)*24-E11/60,2))</f>
        <v>8</v>
      </c>
    </row>
    <row r="12" spans="1:7" x14ac:dyDescent="0.25">
      <c r="A12" s="2">
        <f>A11+1</f>
        <v>46337</v>
      </c>
      <c r="B12" s="3">
        <f>A12</f>
        <v>46337</v>
      </c>
      <c r="C12" s="4"/>
      <c r="D12" s="4"/>
      <c r="E12" s="5"/>
      <c r="F12" s="6">
        <f>IF(OR(ISBLANK(C12),ISBLANK(D12)),0,ROUND(MOD(D12-C12,1)*24-E12/60,2))</f>
        <v>0</v>
      </c>
      <c r="G12" t="s">
        <v>11</v>
      </c>
    </row>
    <row r="13" spans="1:7" x14ac:dyDescent="0.25">
      <c r="A13" s="2">
        <f>A12+1</f>
        <v>46338</v>
      </c>
      <c r="B13" s="3">
        <f>A13</f>
        <v>46338</v>
      </c>
      <c r="C13" s="4">
        <v>0.3333333333333333</v>
      </c>
      <c r="D13" s="4">
        <v>0.6875</v>
      </c>
      <c r="E13" s="5">
        <v>30</v>
      </c>
      <c r="F13" s="6">
        <f>IF(OR(ISBLANK(C13),ISBLANK(D13)),0,ROUND(MOD(D13-C13,1)*24-E13/60,2))</f>
        <v>8</v>
      </c>
    </row>
    <row r="14" spans="1:7" x14ac:dyDescent="0.25">
      <c r="A14" s="2">
        <f>A13+1</f>
        <v>46339</v>
      </c>
      <c r="B14" s="3">
        <f>A14</f>
        <v>46339</v>
      </c>
      <c r="C14" s="4">
        <v>0.3333333333333333</v>
      </c>
      <c r="D14" s="4">
        <v>0.6875</v>
      </c>
      <c r="E14" s="5">
        <v>30</v>
      </c>
      <c r="F14" s="6">
        <f>IF(OR(ISBLANK(C14),ISBLANK(D14)),0,ROUND(MOD(D14-C14,1)*24-E14/60,2))</f>
        <v>8</v>
      </c>
    </row>
    <row r="15" spans="1:7" x14ac:dyDescent="0.25">
      <c r="A15" s="2">
        <f>A14+1</f>
        <v>46340</v>
      </c>
      <c r="B15" s="3">
        <f>A15</f>
        <v>46340</v>
      </c>
      <c r="C15" s="4">
        <v>0.9166666666666666</v>
      </c>
      <c r="D15" s="4">
        <v>0.25</v>
      </c>
      <c r="E15" s="5">
        <v>30</v>
      </c>
      <c r="F15" s="6">
        <f>IF(OR(ISBLANK(C15),ISBLANK(D15)),0,ROUND(MOD(D15-C15,1)*24-E15/60,2))</f>
        <v>7.5</v>
      </c>
      <c r="G15" t="s">
        <v>12</v>
      </c>
    </row>
    <row r="16" spans="1:7" x14ac:dyDescent="0.25">
      <c r="A16" s="2">
        <f>A15+1</f>
        <v>46341</v>
      </c>
      <c r="B16" s="3">
        <f>A16</f>
        <v>46341</v>
      </c>
      <c r="C16" s="4"/>
      <c r="D16" s="4"/>
      <c r="E16" s="5"/>
      <c r="F16" s="6">
        <f>IF(OR(ISBLANK(C16),ISBLANK(D16)),0,ROUND(MOD(D16-C16,1)*24-E16/60,2))</f>
        <v>0</v>
      </c>
      <c r="G16" t="s">
        <v>9</v>
      </c>
    </row>
    <row r="17" spans="1:7" x14ac:dyDescent="0.25">
      <c r="A17" s="2" t="s">
        <v>13</v>
      </c>
      <c r="B17" s="2"/>
      <c r="C17" s="4"/>
      <c r="D17" s="4"/>
      <c r="E17" s="5"/>
      <c r="F17" s="6">
        <f>SUM(F10:F16)</f>
        <v>39.5</v>
      </c>
    </row>
    <row r="18" spans="1:7" x14ac:dyDescent="0.25">
      <c r="A18" s="2" t="s">
        <v>14</v>
      </c>
      <c r="B18" s="2"/>
      <c r="C18" s="4"/>
      <c r="D18" s="4"/>
      <c r="E18" s="5"/>
      <c r="F18" s="6">
        <f>F9+F17</f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4" width="13" customWidth="1"/>
  </cols>
  <sheetData>
    <row r="1" spans="1:4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25">
      <c r="A2" t="s">
        <v>19</v>
      </c>
      <c r="B2" s="6">
        <f>Timesheet!F9</f>
        <v>46.5</v>
      </c>
      <c r="C2" s="6">
        <f>Timesheet!F17</f>
        <v>39.5</v>
      </c>
      <c r="D2" s="6">
        <f>B2+C2</f>
        <v>86</v>
      </c>
    </row>
    <row r="3" spans="1:4" x14ac:dyDescent="0.25">
      <c r="A3" t="s">
        <v>20</v>
      </c>
      <c r="B3" s="6">
        <f>MIN(B2,'Pay Settings'!$B$4)</f>
        <v>40</v>
      </c>
      <c r="C3" s="6">
        <f>MIN(C2,'Pay Settings'!$B$4)</f>
        <v>39.5</v>
      </c>
      <c r="D3" s="6">
        <f>B3+C3</f>
        <v>79.5</v>
      </c>
    </row>
    <row r="4" spans="1:4" x14ac:dyDescent="0.25">
      <c r="A4" t="s">
        <v>21</v>
      </c>
      <c r="B4" s="6">
        <f>MAX(0,B2-'Pay Settings'!$B$4)</f>
        <v>6.5</v>
      </c>
      <c r="C4" s="6">
        <f>MAX(0,C2-'Pay Settings'!$B$4)</f>
        <v>0</v>
      </c>
      <c r="D4" s="6">
        <f>B4+C4</f>
        <v>6.5</v>
      </c>
    </row>
    <row r="5" spans="1:4" x14ac:dyDescent="0.25">
      <c r="A5" t="s">
        <v>22</v>
      </c>
      <c r="B5" s="7">
        <f>ROUND(B3*'Pay Settings'!$B$3,2)</f>
        <v>900</v>
      </c>
      <c r="C5" s="7">
        <f>ROUND(C3*'Pay Settings'!$B$3,2)</f>
        <v>888.75</v>
      </c>
      <c r="D5" s="7">
        <f>B5+C5</f>
        <v>1788.75</v>
      </c>
    </row>
    <row r="6" spans="1:4" x14ac:dyDescent="0.25">
      <c r="A6" t="s">
        <v>23</v>
      </c>
      <c r="B6" s="7">
        <f>ROUND(B4*'Pay Settings'!$B$3*'Pay Settings'!$B$5,2)</f>
        <v>219.38</v>
      </c>
      <c r="C6" s="7">
        <f>ROUND(C4*'Pay Settings'!$B$3*'Pay Settings'!$B$5,2)</f>
        <v>0</v>
      </c>
      <c r="D6" s="7">
        <f>B6+C6</f>
        <v>219.38</v>
      </c>
    </row>
    <row r="7" spans="1:4" x14ac:dyDescent="0.25">
      <c r="A7" t="s">
        <v>24</v>
      </c>
      <c r="B7" s="7">
        <f>B5+B6</f>
        <v>1119.38</v>
      </c>
      <c r="C7" s="7">
        <f>C5+C6</f>
        <v>888.75</v>
      </c>
      <c r="D7" s="7">
        <f>B7+C7</f>
        <v>2008.13</v>
      </c>
    </row>
    <row r="8" spans="1:4" x14ac:dyDescent="0.25">
      <c r="A8" t="s">
        <v>25</v>
      </c>
      <c r="B8" s="5">
        <f>COUNTIF(Timesheet!F2:F8,"&gt;0")</f>
        <v>6</v>
      </c>
      <c r="C8" s="5">
        <f>COUNTIF(Timesheet!F10:F16,"&gt;0")</f>
        <v>5</v>
      </c>
      <c r="D8" s="5">
        <f>B8+C8</f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s="5" t="s">
        <v>29</v>
      </c>
    </row>
    <row r="3" spans="1:2" x14ac:dyDescent="0.25">
      <c r="A3" t="s">
        <v>30</v>
      </c>
      <c r="B3" s="5">
        <v>22.5</v>
      </c>
    </row>
    <row r="4" spans="1:2" x14ac:dyDescent="0.25">
      <c r="A4" t="s">
        <v>31</v>
      </c>
      <c r="B4" s="5">
        <v>40</v>
      </c>
    </row>
    <row r="5" spans="1:2" x14ac:dyDescent="0.25">
      <c r="A5" t="s">
        <v>32</v>
      </c>
      <c r="B5" s="5">
        <v>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Timesheet</vt:lpstr>
      <vt:lpstr>Summary</vt:lpstr>
      <vt:lpstr>Pay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Timesheet</dc:title>
  <dc:subject/>
  <dc:description/>
  <cp:keywords/>
  <cp:category/>
  <cp:lastModifiedBy>Unknown</cp:lastModifiedBy>
  <dcterms:created xsi:type="dcterms:W3CDTF">2026-10-18T23:17:42Z</dcterms:created>
  <dcterms:modified xsi:type="dcterms:W3CDTF">2026-10-18T23:17:42Z</dcterms:modified>
</cp:coreProperties>
</file>