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ining Log" state="visible" r:id="rId4"/>
    <sheet sheetId="2" name="By Employee" state="visible" r:id="rId5"/>
    <sheet sheetId="3" name="By Course" state="visible" r:id="rId6"/>
    <sheet sheetId="4" name="Settings" state="visible" r:id="rId7"/>
  </sheets>
  <calcPr calcId="171027"/>
</workbook>
</file>

<file path=xl/sharedStrings.xml><?xml version="1.0" encoding="utf-8"?>
<sst xmlns="http://schemas.openxmlformats.org/spreadsheetml/2006/main" count="154" uniqueCount="67">
  <si>
    <t>Employee</t>
  </si>
  <si>
    <t>Department</t>
  </si>
  <si>
    <t>Course</t>
  </si>
  <si>
    <t>Required</t>
  </si>
  <si>
    <t>Completed</t>
  </si>
  <si>
    <t>Hours</t>
  </si>
  <si>
    <t>Valid for (months)</t>
  </si>
  <si>
    <t>Expires</t>
  </si>
  <si>
    <t>Days left</t>
  </si>
  <si>
    <t>Status</t>
  </si>
  <si>
    <t>Provider</t>
  </si>
  <si>
    <t>Certificate #</t>
  </si>
  <si>
    <t>Carlos Mendez</t>
  </si>
  <si>
    <t>Warehouse</t>
  </si>
  <si>
    <t>Forklift operator certification</t>
  </si>
  <si>
    <t>Yes</t>
  </si>
  <si>
    <t>Safety Pro Training</t>
  </si>
  <si>
    <t>FL-20931</t>
  </si>
  <si>
    <t>First aid and CPR</t>
  </si>
  <si>
    <t>Red Cross</t>
  </si>
  <si>
    <t>CPR-55120</t>
  </si>
  <si>
    <t>Hazard communication</t>
  </si>
  <si>
    <t>In-house</t>
  </si>
  <si>
    <t>Dana Whitfield</t>
  </si>
  <si>
    <t>FL-21877</t>
  </si>
  <si>
    <t>Fire extinguisher training</t>
  </si>
  <si>
    <t>City Fire Dept.</t>
  </si>
  <si>
    <t>Grace Kim</t>
  </si>
  <si>
    <t>Office</t>
  </si>
  <si>
    <t>Harassment prevention</t>
  </si>
  <si>
    <t>Online course</t>
  </si>
  <si>
    <t>HP-7731</t>
  </si>
  <si>
    <t>No</t>
  </si>
  <si>
    <t>CPR-60215</t>
  </si>
  <si>
    <t>Excel for reporting</t>
  </si>
  <si>
    <t>Marcus Hill</t>
  </si>
  <si>
    <t>Drivers</t>
  </si>
  <si>
    <t>Defensive driving</t>
  </si>
  <si>
    <t>National Safety Council</t>
  </si>
  <si>
    <t>DD-4410</t>
  </si>
  <si>
    <t>OSHA 10-hour general industry</t>
  </si>
  <si>
    <t>OSHA-10-88231</t>
  </si>
  <si>
    <t>Priya Shah</t>
  </si>
  <si>
    <t>HP-8102</t>
  </si>
  <si>
    <t>New hire orientation</t>
  </si>
  <si>
    <t>Tom Becker</t>
  </si>
  <si>
    <t>FL-23015</t>
  </si>
  <si>
    <t>CPR-57004</t>
  </si>
  <si>
    <t>Courses</t>
  </si>
  <si>
    <t>Current</t>
  </si>
  <si>
    <t>Due soon</t>
  </si>
  <si>
    <t>Expired</t>
  </si>
  <si>
    <t>Not done</t>
  </si>
  <si>
    <t>Overall</t>
  </si>
  <si>
    <t>Everyone</t>
  </si>
  <si>
    <t>Records</t>
  </si>
  <si>
    <t>Setting</t>
  </si>
  <si>
    <t>Value</t>
  </si>
  <si>
    <t>Notes</t>
  </si>
  <si>
    <t>Today's date</t>
  </si>
  <si>
    <t>Type today's date, or =TODAY() to keep it current</t>
  </si>
  <si>
    <t>Warn me this many days before expiry</t>
  </si>
  <si>
    <t>Training that expires within this many days shows as Due soon</t>
  </si>
  <si>
    <t>Training hours logged</t>
  </si>
  <si>
    <t>Records needing action</t>
  </si>
  <si>
    <t>Expired or not done yet</t>
  </si>
  <si>
    <t>Records due soon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</si>
</sst>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0" customWidth="1"/>
    <col min="5" max="5" width="13" customWidth="1"/>
    <col min="6" max="6" width="7" customWidth="1"/>
    <col min="7" max="7" width="10" customWidth="1"/>
    <col min="8" max="8" width="13" customWidth="1"/>
    <col min="10" max="10" width="11" customWidth="1"/>
    <col min="11" max="11" width="2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s="2">
        <v>45264</v>
      </c>
      <c r="F2" s="3">
        <v>8</v>
      </c>
      <c r="G2" s="3">
        <v>36</v>
      </c>
      <c r="H2" s="2">
        <f>IF(OR(ISBLANK(E2),NOT(ISNUMBER(G2))),"",DATE(YEAR(E2+0),MONTH(E2+0)+G2,DAY(E2+0)))</f>
        <v>46360</v>
      </c>
      <c r="I2" s="3">
        <f>IF(ISNUMBER(H2),H2-Settings!$B$2,"")</f>
        <v>18</v>
      </c>
      <c r="J2" t="str">
        <f>IF(ISBLANK(C2),"",IF(ISBLANK(E2),"Not done",IF(NOT(ISNUMBER(H2)),"No expiry",IF(I2&lt;0,"Expired",IF(I2&lt;=Settings!$B$3,"Due soon","Current")))))</f>
        <v>Due soon</v>
      </c>
      <c r="K2" t="s">
        <v>16</v>
      </c>
      <c r="L2" t="s">
        <v>17</v>
      </c>
    </row>
    <row r="3" spans="1:12" x14ac:dyDescent="0.25">
      <c r="A3" t="s">
        <v>12</v>
      </c>
      <c r="B3" t="s">
        <v>13</v>
      </c>
      <c r="C3" t="s">
        <v>18</v>
      </c>
      <c r="D3" t="s">
        <v>15</v>
      </c>
      <c r="E3" s="2">
        <v>45616</v>
      </c>
      <c r="F3" s="3">
        <v>4</v>
      </c>
      <c r="G3" s="3">
        <v>24</v>
      </c>
      <c r="H3" s="2">
        <f>IF(OR(ISBLANK(E3),NOT(ISNUMBER(G3))),"",DATE(YEAR(E3+0),MONTH(E3+0)+G3,DAY(E3+0)))</f>
        <v>46346</v>
      </c>
      <c r="I3" s="3">
        <f>IF(ISNUMBER(H3),H3-Settings!$B$2,"")</f>
        <v>4</v>
      </c>
      <c r="J3" t="str">
        <f>IF(ISBLANK(C3),"",IF(ISBLANK(E3),"Not done",IF(NOT(ISNUMBER(H3)),"No expiry",IF(I3&lt;0,"Expired",IF(I3&lt;=Settings!$B$3,"Due soon","Current")))))</f>
        <v>Due soon</v>
      </c>
      <c r="K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21</v>
      </c>
      <c r="D4" t="s">
        <v>15</v>
      </c>
      <c r="E4" s="2">
        <v>45971</v>
      </c>
      <c r="F4" s="3">
        <v>1.5</v>
      </c>
      <c r="G4" s="3">
        <v>12</v>
      </c>
      <c r="H4" s="2">
        <f>IF(OR(ISBLANK(E4),NOT(ISNUMBER(G4))),"",DATE(YEAR(E4+0),MONTH(E4+0)+G4,DAY(E4+0)))</f>
        <v>46336</v>
      </c>
      <c r="I4" s="3">
        <f>IF(ISNUMBER(H4),H4-Settings!$B$2,"")</f>
        <v>-6</v>
      </c>
      <c r="J4" t="str">
        <f>IF(ISBLANK(C4),"",IF(ISBLANK(E4),"Not done",IF(NOT(ISNUMBER(H4)),"No expiry",IF(I4&lt;0,"Expired",IF(I4&lt;=Settings!$B$3,"Due soon","Current")))))</f>
        <v>Expired</v>
      </c>
      <c r="K4" t="s">
        <v>22</v>
      </c>
    </row>
    <row r="5" spans="1:12" x14ac:dyDescent="0.25">
      <c r="A5" t="s">
        <v>23</v>
      </c>
      <c r="B5" t="s">
        <v>13</v>
      </c>
      <c r="C5" t="s">
        <v>14</v>
      </c>
      <c r="D5" t="s">
        <v>15</v>
      </c>
      <c r="E5" s="2">
        <v>45733</v>
      </c>
      <c r="F5" s="3">
        <v>8</v>
      </c>
      <c r="G5" s="3">
        <v>36</v>
      </c>
      <c r="H5" s="2">
        <f>IF(OR(ISBLANK(E5),NOT(ISNUMBER(G5))),"",DATE(YEAR(E5+0),MONTH(E5+0)+G5,DAY(E5+0)))</f>
        <v>46829</v>
      </c>
      <c r="I5" s="3">
        <f>IF(ISNUMBER(H5),H5-Settings!$B$2,"")</f>
        <v>487</v>
      </c>
      <c r="J5" t="str">
        <f>IF(ISBLANK(C5),"",IF(ISBLANK(E5),"Not done",IF(NOT(ISNUMBER(H5)),"No expiry",IF(I5&lt;0,"Expired",IF(I5&lt;=Settings!$B$3,"Due soon","Current")))))</f>
        <v>Current</v>
      </c>
      <c r="K5" t="s">
        <v>16</v>
      </c>
      <c r="L5" t="s">
        <v>24</v>
      </c>
    </row>
    <row r="6" spans="1:12" x14ac:dyDescent="0.25">
      <c r="A6" t="s">
        <v>23</v>
      </c>
      <c r="B6" t="s">
        <v>13</v>
      </c>
      <c r="C6" t="s">
        <v>21</v>
      </c>
      <c r="D6" t="s">
        <v>15</v>
      </c>
      <c r="E6" s="2">
        <v>46034</v>
      </c>
      <c r="F6" s="3">
        <v>1.5</v>
      </c>
      <c r="G6" s="3">
        <v>12</v>
      </c>
      <c r="H6" s="2">
        <f>IF(OR(ISBLANK(E6),NOT(ISNUMBER(G6))),"",DATE(YEAR(E6+0),MONTH(E6+0)+G6,DAY(E6+0)))</f>
        <v>46399</v>
      </c>
      <c r="I6" s="3">
        <f>IF(ISNUMBER(H6),H6-Settings!$B$2,"")</f>
        <v>57</v>
      </c>
      <c r="J6" t="str">
        <f>IF(ISBLANK(C6),"",IF(ISBLANK(E6),"Not done",IF(NOT(ISNUMBER(H6)),"No expiry",IF(I6&lt;0,"Expired",IF(I6&lt;=Settings!$B$3,"Due soon","Current")))))</f>
        <v>Due soon</v>
      </c>
      <c r="K6" t="s">
        <v>22</v>
      </c>
    </row>
    <row r="7" spans="1:12" x14ac:dyDescent="0.25">
      <c r="A7" t="s">
        <v>23</v>
      </c>
      <c r="B7" t="s">
        <v>13</v>
      </c>
      <c r="C7" t="s">
        <v>25</v>
      </c>
      <c r="D7" t="s">
        <v>15</v>
      </c>
      <c r="E7" s="2">
        <v>45958</v>
      </c>
      <c r="F7" s="3">
        <v>1</v>
      </c>
      <c r="G7" s="3">
        <v>12</v>
      </c>
      <c r="H7" s="2">
        <f>IF(OR(ISBLANK(E7),NOT(ISNUMBER(G7))),"",DATE(YEAR(E7+0),MONTH(E7+0)+G7,DAY(E7+0)))</f>
        <v>46323</v>
      </c>
      <c r="I7" s="3">
        <f>IF(ISNUMBER(H7),H7-Settings!$B$2,"")</f>
        <v>-19</v>
      </c>
      <c r="J7" t="str">
        <f>IF(ISBLANK(C7),"",IF(ISBLANK(E7),"Not done",IF(NOT(ISNUMBER(H7)),"No expiry",IF(I7&lt;0,"Expired",IF(I7&lt;=Settings!$B$3,"Due soon","Current")))))</f>
        <v>Expired</v>
      </c>
      <c r="K7" t="s">
        <v>26</v>
      </c>
    </row>
    <row r="8" spans="1:12" x14ac:dyDescent="0.25">
      <c r="A8" t="s">
        <v>27</v>
      </c>
      <c r="B8" t="s">
        <v>28</v>
      </c>
      <c r="C8" t="s">
        <v>29</v>
      </c>
      <c r="D8" t="s">
        <v>15</v>
      </c>
      <c r="E8" s="2">
        <v>45992</v>
      </c>
      <c r="F8" s="3">
        <v>2</v>
      </c>
      <c r="G8" s="3">
        <v>12</v>
      </c>
      <c r="H8" s="2">
        <f>IF(OR(ISBLANK(E8),NOT(ISNUMBER(G8))),"",DATE(YEAR(E8+0),MONTH(E8+0)+G8,DAY(E8+0)))</f>
        <v>46357</v>
      </c>
      <c r="I8" s="3">
        <f>IF(ISNUMBER(H8),H8-Settings!$B$2,"")</f>
        <v>15</v>
      </c>
      <c r="J8" t="str">
        <f>IF(ISBLANK(C8),"",IF(ISBLANK(E8),"Not done",IF(NOT(ISNUMBER(H8)),"No expiry",IF(I8&lt;0,"Expired",IF(I8&lt;=Settings!$B$3,"Due soon","Current")))))</f>
        <v>Due soon</v>
      </c>
      <c r="K8" t="s">
        <v>30</v>
      </c>
      <c r="L8" t="s">
        <v>31</v>
      </c>
    </row>
    <row r="9" spans="1:12" x14ac:dyDescent="0.25">
      <c r="A9" t="s">
        <v>27</v>
      </c>
      <c r="B9" t="s">
        <v>28</v>
      </c>
      <c r="C9" t="s">
        <v>18</v>
      </c>
      <c r="D9" t="s">
        <v>32</v>
      </c>
      <c r="E9" s="2">
        <v>46062</v>
      </c>
      <c r="F9" s="3">
        <v>4</v>
      </c>
      <c r="G9" s="3">
        <v>24</v>
      </c>
      <c r="H9" s="2">
        <f>IF(OR(ISBLANK(E9),NOT(ISNUMBER(G9))),"",DATE(YEAR(E9+0),MONTH(E9+0)+G9,DAY(E9+0)))</f>
        <v>46792</v>
      </c>
      <c r="I9" s="3">
        <f>IF(ISNUMBER(H9),H9-Settings!$B$2,"")</f>
        <v>450</v>
      </c>
      <c r="J9" t="str">
        <f>IF(ISBLANK(C9),"",IF(ISBLANK(E9),"Not done",IF(NOT(ISNUMBER(H9)),"No expiry",IF(I9&lt;0,"Expired",IF(I9&lt;=Settings!$B$3,"Due soon","Current")))))</f>
        <v>Current</v>
      </c>
      <c r="K9" t="s">
        <v>19</v>
      </c>
      <c r="L9" t="s">
        <v>33</v>
      </c>
    </row>
    <row r="10" spans="1:12" x14ac:dyDescent="0.25">
      <c r="A10" t="s">
        <v>27</v>
      </c>
      <c r="B10" t="s">
        <v>28</v>
      </c>
      <c r="C10" t="s">
        <v>34</v>
      </c>
      <c r="D10" t="s">
        <v>32</v>
      </c>
      <c r="E10" s="2">
        <v>46156</v>
      </c>
      <c r="F10" s="3">
        <v>6</v>
      </c>
      <c r="G10" s="3"/>
      <c r="H10" s="2" t="str">
        <f>IF(OR(ISBLANK(E10),NOT(ISNUMBER(G10))),"",DATE(YEAR(E10+0),MONTH(E10+0)+G10,DAY(E10+0)))</f>
        <v/>
      </c>
      <c r="I10" s="3" t="str">
        <f>IF(ISNUMBER(H10),H10-Settings!$B$2,"")</f>
        <v/>
      </c>
      <c r="J10" t="str">
        <f>IF(ISBLANK(C10),"",IF(ISBLANK(E10),"Not done",IF(NOT(ISNUMBER(H10)),"No expiry",IF(I10&lt;0,"Expired",IF(I10&lt;=Settings!$B$3,"Due soon","Current")))))</f>
        <v>No expiry</v>
      </c>
      <c r="K10" t="s">
        <v>30</v>
      </c>
    </row>
    <row r="11" spans="1:12" x14ac:dyDescent="0.25">
      <c r="A11" t="s">
        <v>35</v>
      </c>
      <c r="B11" t="s">
        <v>36</v>
      </c>
      <c r="C11" t="s">
        <v>37</v>
      </c>
      <c r="D11" t="s">
        <v>15</v>
      </c>
      <c r="E11" s="2">
        <v>45628</v>
      </c>
      <c r="F11" s="3">
        <v>4</v>
      </c>
      <c r="G11" s="3">
        <v>24</v>
      </c>
      <c r="H11" s="2">
        <f>IF(OR(ISBLANK(E11),NOT(ISNUMBER(G11))),"",DATE(YEAR(E11+0),MONTH(E11+0)+G11,DAY(E11+0)))</f>
        <v>46358</v>
      </c>
      <c r="I11" s="3">
        <f>IF(ISNUMBER(H11),H11-Settings!$B$2,"")</f>
        <v>16</v>
      </c>
      <c r="J11" t="str">
        <f>IF(ISBLANK(C11),"",IF(ISBLANK(E11),"Not done",IF(NOT(ISNUMBER(H11)),"No expiry",IF(I11&lt;0,"Expired",IF(I11&lt;=Settings!$B$3,"Due soon","Current")))))</f>
        <v>Due soon</v>
      </c>
      <c r="K11" t="s">
        <v>38</v>
      </c>
      <c r="L11" t="s">
        <v>39</v>
      </c>
    </row>
    <row r="12" spans="1:12" x14ac:dyDescent="0.25">
      <c r="A12" t="s">
        <v>35</v>
      </c>
      <c r="B12" t="s">
        <v>36</v>
      </c>
      <c r="C12" t="s">
        <v>21</v>
      </c>
      <c r="D12" t="s">
        <v>15</v>
      </c>
      <c r="E12" s="2">
        <v>46062</v>
      </c>
      <c r="F12" s="3">
        <v>1.5</v>
      </c>
      <c r="G12" s="3">
        <v>12</v>
      </c>
      <c r="H12" s="2">
        <f>IF(OR(ISBLANK(E12),NOT(ISNUMBER(G12))),"",DATE(YEAR(E12+0),MONTH(E12+0)+G12,DAY(E12+0)))</f>
        <v>46427</v>
      </c>
      <c r="I12" s="3">
        <f>IF(ISNUMBER(H12),H12-Settings!$B$2,"")</f>
        <v>85</v>
      </c>
      <c r="J12" t="str">
        <f>IF(ISBLANK(C12),"",IF(ISBLANK(E12),"Not done",IF(NOT(ISNUMBER(H12)),"No expiry",IF(I12&lt;0,"Expired",IF(I12&lt;=Settings!$B$3,"Due soon","Current")))))</f>
        <v>Current</v>
      </c>
      <c r="K12" t="s">
        <v>22</v>
      </c>
    </row>
    <row r="13" spans="1:12" x14ac:dyDescent="0.25">
      <c r="A13" t="s">
        <v>35</v>
      </c>
      <c r="B13" t="s">
        <v>36</v>
      </c>
      <c r="C13" t="s">
        <v>40</v>
      </c>
      <c r="D13" t="s">
        <v>32</v>
      </c>
      <c r="E13" s="2">
        <v>45828</v>
      </c>
      <c r="F13" s="3">
        <v>10</v>
      </c>
      <c r="G13" s="3"/>
      <c r="H13" s="2" t="str">
        <f>IF(OR(ISBLANK(E13),NOT(ISNUMBER(G13))),"",DATE(YEAR(E13+0),MONTH(E13+0)+G13,DAY(E13+0)))</f>
        <v/>
      </c>
      <c r="I13" s="3" t="str">
        <f>IF(ISNUMBER(H13),H13-Settings!$B$2,"")</f>
        <v/>
      </c>
      <c r="J13" t="str">
        <f>IF(ISBLANK(C13),"",IF(ISBLANK(E13),"Not done",IF(NOT(ISNUMBER(H13)),"No expiry",IF(I13&lt;0,"Expired",IF(I13&lt;=Settings!$B$3,"Due soon","Current")))))</f>
        <v>No expiry</v>
      </c>
      <c r="K13" t="s">
        <v>30</v>
      </c>
      <c r="L13" t="s">
        <v>41</v>
      </c>
    </row>
    <row r="14" spans="1:12" x14ac:dyDescent="0.25">
      <c r="A14" t="s">
        <v>42</v>
      </c>
      <c r="B14" t="s">
        <v>28</v>
      </c>
      <c r="C14" t="s">
        <v>29</v>
      </c>
      <c r="D14" t="s">
        <v>15</v>
      </c>
      <c r="E14" s="2">
        <v>46325</v>
      </c>
      <c r="F14" s="3">
        <v>2</v>
      </c>
      <c r="G14" s="3">
        <v>12</v>
      </c>
      <c r="H14" s="2">
        <f>IF(OR(ISBLANK(E14),NOT(ISNUMBER(G14))),"",DATE(YEAR(E14+0),MONTH(E14+0)+G14,DAY(E14+0)))</f>
        <v>46690</v>
      </c>
      <c r="I14" s="3">
        <f>IF(ISNUMBER(H14),H14-Settings!$B$2,"")</f>
        <v>348</v>
      </c>
      <c r="J14" t="str">
        <f>IF(ISBLANK(C14),"",IF(ISBLANK(E14),"Not done",IF(NOT(ISNUMBER(H14)),"No expiry",IF(I14&lt;0,"Expired",IF(I14&lt;=Settings!$B$3,"Due soon","Current")))))</f>
        <v>Current</v>
      </c>
      <c r="K14" t="s">
        <v>30</v>
      </c>
      <c r="L14" t="s">
        <v>43</v>
      </c>
    </row>
    <row r="15" spans="1:12" x14ac:dyDescent="0.25">
      <c r="A15" t="s">
        <v>42</v>
      </c>
      <c r="B15" t="s">
        <v>28</v>
      </c>
      <c r="C15" t="s">
        <v>44</v>
      </c>
      <c r="D15" t="s">
        <v>15</v>
      </c>
      <c r="E15" s="2">
        <v>46321</v>
      </c>
      <c r="F15" s="3">
        <v>3</v>
      </c>
      <c r="G15" s="3"/>
      <c r="H15" s="2" t="str">
        <f>IF(OR(ISBLANK(E15),NOT(ISNUMBER(G15))),"",DATE(YEAR(E15+0),MONTH(E15+0)+G15,DAY(E15+0)))</f>
        <v/>
      </c>
      <c r="I15" s="3" t="str">
        <f>IF(ISNUMBER(H15),H15-Settings!$B$2,"")</f>
        <v/>
      </c>
      <c r="J15" t="str">
        <f>IF(ISBLANK(C15),"",IF(ISBLANK(E15),"Not done",IF(NOT(ISNUMBER(H15)),"No expiry",IF(I15&lt;0,"Expired",IF(I15&lt;=Settings!$B$3,"Due soon","Current")))))</f>
        <v>No expiry</v>
      </c>
      <c r="K15" t="s">
        <v>22</v>
      </c>
    </row>
    <row r="16" spans="1:12" x14ac:dyDescent="0.25">
      <c r="A16" t="s">
        <v>42</v>
      </c>
      <c r="B16" t="s">
        <v>28</v>
      </c>
      <c r="C16" t="s">
        <v>25</v>
      </c>
      <c r="D16" t="s">
        <v>15</v>
      </c>
      <c r="E16" s="2"/>
      <c r="F16" s="3"/>
      <c r="G16" s="3">
        <v>12</v>
      </c>
      <c r="H16" s="2" t="str">
        <f>IF(OR(ISBLANK(E16),NOT(ISNUMBER(G16))),"",DATE(YEAR(E16+0),MONTH(E16+0)+G16,DAY(E16+0)))</f>
        <v/>
      </c>
      <c r="I16" s="3" t="str">
        <f>IF(ISNUMBER(H16),H16-Settings!$B$2,"")</f>
        <v/>
      </c>
      <c r="J16" t="str">
        <f>IF(ISBLANK(C16),"",IF(ISBLANK(E16),"Not done",IF(NOT(ISNUMBER(H16)),"No expiry",IF(I16&lt;0,"Expired",IF(I16&lt;=Settings!$B$3,"Due soon","Current")))))</f>
        <v>Not done</v>
      </c>
      <c r="K16" t="s">
        <v>26</v>
      </c>
    </row>
    <row r="17" spans="1:12" x14ac:dyDescent="0.25">
      <c r="A17" t="s">
        <v>45</v>
      </c>
      <c r="B17" t="s">
        <v>13</v>
      </c>
      <c r="C17" t="s">
        <v>14</v>
      </c>
      <c r="D17" t="s">
        <v>15</v>
      </c>
      <c r="E17" s="2">
        <v>46237</v>
      </c>
      <c r="F17" s="3">
        <v>8</v>
      </c>
      <c r="G17" s="3">
        <v>36</v>
      </c>
      <c r="H17" s="2">
        <f>IF(OR(ISBLANK(E17),NOT(ISNUMBER(G17))),"",DATE(YEAR(E17+0),MONTH(E17+0)+G17,DAY(E17+0)))</f>
        <v>47333</v>
      </c>
      <c r="I17" s="3">
        <f>IF(ISNUMBER(H17),H17-Settings!$B$2,"")</f>
        <v>991</v>
      </c>
      <c r="J17" t="str">
        <f>IF(ISBLANK(C17),"",IF(ISBLANK(E17),"Not done",IF(NOT(ISNUMBER(H17)),"No expiry",IF(I17&lt;0,"Expired",IF(I17&lt;=Settings!$B$3,"Due soon","Current")))))</f>
        <v>Current</v>
      </c>
      <c r="K17" t="s">
        <v>16</v>
      </c>
      <c r="L17" t="s">
        <v>46</v>
      </c>
    </row>
    <row r="18" spans="1:12" x14ac:dyDescent="0.25">
      <c r="A18" t="s">
        <v>45</v>
      </c>
      <c r="B18" t="s">
        <v>13</v>
      </c>
      <c r="C18" t="s">
        <v>18</v>
      </c>
      <c r="D18" t="s">
        <v>15</v>
      </c>
      <c r="E18" s="2">
        <v>45672</v>
      </c>
      <c r="F18" s="3">
        <v>4</v>
      </c>
      <c r="G18" s="3">
        <v>24</v>
      </c>
      <c r="H18" s="2">
        <f>IF(OR(ISBLANK(E18),NOT(ISNUMBER(G18))),"",DATE(YEAR(E18+0),MONTH(E18+0)+G18,DAY(E18+0)))</f>
        <v>46402</v>
      </c>
      <c r="I18" s="3">
        <f>IF(ISNUMBER(H18),H18-Settings!$B$2,"")</f>
        <v>60</v>
      </c>
      <c r="J18" t="str">
        <f>IF(ISBLANK(C18),"",IF(ISBLANK(E18),"Not done",IF(NOT(ISNUMBER(H18)),"No expiry",IF(I18&lt;0,"Expired",IF(I18&lt;=Settings!$B$3,"Due soon","Current")))))</f>
        <v>Due soon</v>
      </c>
      <c r="K18" t="s">
        <v>19</v>
      </c>
      <c r="L18" t="s">
        <v>47</v>
      </c>
    </row>
    <row r="19" spans="1:12" x14ac:dyDescent="0.25">
      <c r="A19" t="s">
        <v>45</v>
      </c>
      <c r="B19" t="s">
        <v>13</v>
      </c>
      <c r="C19" t="s">
        <v>25</v>
      </c>
      <c r="D19" t="s">
        <v>15</v>
      </c>
      <c r="E19" s="2">
        <v>46097</v>
      </c>
      <c r="F19" s="3">
        <v>1</v>
      </c>
      <c r="G19" s="3">
        <v>12</v>
      </c>
      <c r="H19" s="2">
        <f>IF(OR(ISBLANK(E19),NOT(ISNUMBER(G19))),"",DATE(YEAR(E19+0),MONTH(E19+0)+G19,DAY(E19+0)))</f>
        <v>46462</v>
      </c>
      <c r="I19" s="3">
        <f>IF(ISNUMBER(H19),H19-Settings!$B$2,"")</f>
        <v>120</v>
      </c>
      <c r="J19" t="str">
        <f>IF(ISBLANK(C19),"",IF(ISBLANK(E19),"Not done",IF(NOT(ISNUMBER(H19)),"No expiry",IF(I19&lt;0,"Expired",IF(I19&lt;=Settings!$B$3,"Due soon","Current")))))</f>
        <v>Current</v>
      </c>
      <c r="K1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8" customWidth="1"/>
    <col min="6" max="6" width="8" customWidth="1"/>
    <col min="8" max="8" width="14" customWidth="1"/>
  </cols>
  <sheetData>
    <row r="1" spans="1:8" s="1" customFormat="1" x14ac:dyDescent="0.25">
      <c r="A1" s="1" t="s">
        <v>0</v>
      </c>
      <c r="B1" s="1" t="s">
        <v>48</v>
      </c>
      <c r="C1" s="1" t="s">
        <v>5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</row>
    <row r="2" spans="1:8" x14ac:dyDescent="0.25">
      <c r="A2" t="s">
        <v>12</v>
      </c>
      <c r="B2" s="3">
        <f>COUNTIF('Training Log'!$A$2:$A$500,A2)</f>
        <v>3</v>
      </c>
      <c r="C2" s="3">
        <f>SUMIF('Training Log'!$A$2:$A$500,A2,'Training Log'!$F$2:$F$500)</f>
        <v>13.5</v>
      </c>
      <c r="D2" s="3">
        <f>COUNTIFS('Training Log'!$A$2:$A$500,A2,'Training Log'!$J$2:$J$500,"Current")+COUNTIFS('Training Log'!$A$2:$A$500,A2,'Training Log'!$J$2:$J$500,"No expiry")</f>
        <v>0</v>
      </c>
      <c r="E2" s="3">
        <f>COUNTIFS('Training Log'!$A$2:$A$500,A2,'Training Log'!$J$2:$J$500,"Due soon")</f>
        <v>2</v>
      </c>
      <c r="F2" s="3">
        <f>COUNTIFS('Training Log'!$A$2:$A$500,A2,'Training Log'!$J$2:$J$500,"Expired")</f>
        <v>1</v>
      </c>
      <c r="G2" s="3">
        <f>COUNTIFS('Training Log'!$A$2:$A$500,A2,'Training Log'!$J$2:$J$500,"Not done")</f>
        <v>0</v>
      </c>
      <c r="H2" t="str">
        <f>IF(F2+G2&gt;0,"Action needed",IF(E2&gt;0,"Renew soon","All good"))</f>
        <v>Action needed</v>
      </c>
    </row>
    <row r="3" spans="1:8" x14ac:dyDescent="0.25">
      <c r="A3" t="s">
        <v>23</v>
      </c>
      <c r="B3" s="3">
        <f>COUNTIF('Training Log'!$A$2:$A$500,A3)</f>
        <v>3</v>
      </c>
      <c r="C3" s="3">
        <f>SUMIF('Training Log'!$A$2:$A$500,A3,'Training Log'!$F$2:$F$500)</f>
        <v>10.5</v>
      </c>
      <c r="D3" s="3">
        <f>COUNTIFS('Training Log'!$A$2:$A$500,A3,'Training Log'!$J$2:$J$500,"Current")+COUNTIFS('Training Log'!$A$2:$A$500,A3,'Training Log'!$J$2:$J$500,"No expiry")</f>
        <v>1</v>
      </c>
      <c r="E3" s="3">
        <f>COUNTIFS('Training Log'!$A$2:$A$500,A3,'Training Log'!$J$2:$J$500,"Due soon")</f>
        <v>1</v>
      </c>
      <c r="F3" s="3">
        <f>COUNTIFS('Training Log'!$A$2:$A$500,A3,'Training Log'!$J$2:$J$500,"Expired")</f>
        <v>1</v>
      </c>
      <c r="G3" s="3">
        <f>COUNTIFS('Training Log'!$A$2:$A$500,A3,'Training Log'!$J$2:$J$500,"Not done")</f>
        <v>0</v>
      </c>
      <c r="H3" t="str">
        <f>IF(F3+G3&gt;0,"Action needed",IF(E3&gt;0,"Renew soon","All good"))</f>
        <v>Action needed</v>
      </c>
    </row>
    <row r="4" spans="1:8" x14ac:dyDescent="0.25">
      <c r="A4" t="s">
        <v>27</v>
      </c>
      <c r="B4" s="3">
        <f>COUNTIF('Training Log'!$A$2:$A$500,A4)</f>
        <v>3</v>
      </c>
      <c r="C4" s="3">
        <f>SUMIF('Training Log'!$A$2:$A$500,A4,'Training Log'!$F$2:$F$500)</f>
        <v>12</v>
      </c>
      <c r="D4" s="3">
        <f>COUNTIFS('Training Log'!$A$2:$A$500,A4,'Training Log'!$J$2:$J$500,"Current")+COUNTIFS('Training Log'!$A$2:$A$500,A4,'Training Log'!$J$2:$J$500,"No expiry")</f>
        <v>2</v>
      </c>
      <c r="E4" s="3">
        <f>COUNTIFS('Training Log'!$A$2:$A$500,A4,'Training Log'!$J$2:$J$500,"Due soon")</f>
        <v>1</v>
      </c>
      <c r="F4" s="3">
        <f>COUNTIFS('Training Log'!$A$2:$A$500,A4,'Training Log'!$J$2:$J$500,"Expired")</f>
        <v>0</v>
      </c>
      <c r="G4" s="3">
        <f>COUNTIFS('Training Log'!$A$2:$A$500,A4,'Training Log'!$J$2:$J$500,"Not done")</f>
        <v>0</v>
      </c>
      <c r="H4" t="str">
        <f>IF(F4+G4&gt;0,"Action needed",IF(E4&gt;0,"Renew soon","All good"))</f>
        <v>Renew soon</v>
      </c>
    </row>
    <row r="5" spans="1:8" x14ac:dyDescent="0.25">
      <c r="A5" t="s">
        <v>35</v>
      </c>
      <c r="B5" s="3">
        <f>COUNTIF('Training Log'!$A$2:$A$500,A5)</f>
        <v>3</v>
      </c>
      <c r="C5" s="3">
        <f>SUMIF('Training Log'!$A$2:$A$500,A5,'Training Log'!$F$2:$F$500)</f>
        <v>15.5</v>
      </c>
      <c r="D5" s="3">
        <f>COUNTIFS('Training Log'!$A$2:$A$500,A5,'Training Log'!$J$2:$J$500,"Current")+COUNTIFS('Training Log'!$A$2:$A$500,A5,'Training Log'!$J$2:$J$500,"No expiry")</f>
        <v>2</v>
      </c>
      <c r="E5" s="3">
        <f>COUNTIFS('Training Log'!$A$2:$A$500,A5,'Training Log'!$J$2:$J$500,"Due soon")</f>
        <v>1</v>
      </c>
      <c r="F5" s="3">
        <f>COUNTIFS('Training Log'!$A$2:$A$500,A5,'Training Log'!$J$2:$J$500,"Expired")</f>
        <v>0</v>
      </c>
      <c r="G5" s="3">
        <f>COUNTIFS('Training Log'!$A$2:$A$500,A5,'Training Log'!$J$2:$J$500,"Not done")</f>
        <v>0</v>
      </c>
      <c r="H5" t="str">
        <f>IF(F5+G5&gt;0,"Action needed",IF(E5&gt;0,"Renew soon","All good"))</f>
        <v>Renew soon</v>
      </c>
    </row>
    <row r="6" spans="1:8" x14ac:dyDescent="0.25">
      <c r="A6" t="s">
        <v>42</v>
      </c>
      <c r="B6" s="3">
        <f>COUNTIF('Training Log'!$A$2:$A$500,A6)</f>
        <v>3</v>
      </c>
      <c r="C6" s="3">
        <f>SUMIF('Training Log'!$A$2:$A$500,A6,'Training Log'!$F$2:$F$500)</f>
        <v>5</v>
      </c>
      <c r="D6" s="3">
        <f>COUNTIFS('Training Log'!$A$2:$A$500,A6,'Training Log'!$J$2:$J$500,"Current")+COUNTIFS('Training Log'!$A$2:$A$500,A6,'Training Log'!$J$2:$J$500,"No expiry")</f>
        <v>2</v>
      </c>
      <c r="E6" s="3">
        <f>COUNTIFS('Training Log'!$A$2:$A$500,A6,'Training Log'!$J$2:$J$500,"Due soon")</f>
        <v>0</v>
      </c>
      <c r="F6" s="3">
        <f>COUNTIFS('Training Log'!$A$2:$A$500,A6,'Training Log'!$J$2:$J$500,"Expired")</f>
        <v>0</v>
      </c>
      <c r="G6" s="3">
        <f>COUNTIFS('Training Log'!$A$2:$A$500,A6,'Training Log'!$J$2:$J$500,"Not done")</f>
        <v>1</v>
      </c>
      <c r="H6" t="str">
        <f>IF(F6+G6&gt;0,"Action needed",IF(E6&gt;0,"Renew soon","All good"))</f>
        <v>Action needed</v>
      </c>
    </row>
    <row r="7" spans="1:8" x14ac:dyDescent="0.25">
      <c r="A7" t="s">
        <v>45</v>
      </c>
      <c r="B7" s="3">
        <f>COUNTIF('Training Log'!$A$2:$A$500,A7)</f>
        <v>3</v>
      </c>
      <c r="C7" s="3">
        <f>SUMIF('Training Log'!$A$2:$A$500,A7,'Training Log'!$F$2:$F$500)</f>
        <v>13</v>
      </c>
      <c r="D7" s="3">
        <f>COUNTIFS('Training Log'!$A$2:$A$500,A7,'Training Log'!$J$2:$J$500,"Current")+COUNTIFS('Training Log'!$A$2:$A$500,A7,'Training Log'!$J$2:$J$500,"No expiry")</f>
        <v>2</v>
      </c>
      <c r="E7" s="3">
        <f>COUNTIFS('Training Log'!$A$2:$A$500,A7,'Training Log'!$J$2:$J$500,"Due soon")</f>
        <v>1</v>
      </c>
      <c r="F7" s="3">
        <f>COUNTIFS('Training Log'!$A$2:$A$500,A7,'Training Log'!$J$2:$J$500,"Expired")</f>
        <v>0</v>
      </c>
      <c r="G7" s="3">
        <f>COUNTIFS('Training Log'!$A$2:$A$500,A7,'Training Log'!$J$2:$J$500,"Not done")</f>
        <v>0</v>
      </c>
      <c r="H7" t="str">
        <f>IF(F7+G7&gt;0,"Action needed",IF(E7&gt;0,"Renew soon","All good"))</f>
        <v>Renew soon</v>
      </c>
    </row>
    <row r="8" spans="1:8" x14ac:dyDescent="0.25">
      <c r="A8" t="s">
        <v>54</v>
      </c>
      <c r="B8" s="3">
        <f>SUM(B2:B7)</f>
        <v>18</v>
      </c>
      <c r="C8" s="3">
        <f>SUM(C2:C7)</f>
        <v>69.5</v>
      </c>
      <c r="D8" s="3">
        <f>SUM(D2:D7)</f>
        <v>9</v>
      </c>
      <c r="E8" s="3">
        <f>SUM(E2:E7)</f>
        <v>6</v>
      </c>
      <c r="F8" s="3">
        <f>SUM(F2:F7)</f>
        <v>2</v>
      </c>
      <c r="G8" s="3">
        <f>SUM(G2:G7)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8" customWidth="1"/>
    <col min="5" max="5" width="8" customWidth="1"/>
    <col min="7" max="7" width="8" customWidth="1"/>
  </cols>
  <sheetData>
    <row r="1" spans="1:7" s="1" customFormat="1" x14ac:dyDescent="0.25">
      <c r="A1" s="1" t="s">
        <v>2</v>
      </c>
      <c r="B1" s="1" t="s">
        <v>55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</v>
      </c>
    </row>
    <row r="2" spans="1:7" x14ac:dyDescent="0.25">
      <c r="A2" t="s">
        <v>14</v>
      </c>
      <c r="B2" s="3">
        <f>COUNTIF('Training Log'!$C$2:$C$500,A2)</f>
        <v>3</v>
      </c>
      <c r="C2" s="3">
        <f>COUNTIFS('Training Log'!$C$2:$C$500,A2,'Training Log'!$J$2:$J$500,"Current")+COUNTIFS('Training Log'!$C$2:$C$500,A2,'Training Log'!$J$2:$J$500,"No expiry")</f>
        <v>2</v>
      </c>
      <c r="D2" s="3">
        <f>COUNTIFS('Training Log'!$C$2:$C$500,A2,'Training Log'!$J$2:$J$500,"Due soon")</f>
        <v>1</v>
      </c>
      <c r="E2" s="3">
        <f>COUNTIFS('Training Log'!$C$2:$C$500,A2,'Training Log'!$J$2:$J$500,"Expired")</f>
        <v>0</v>
      </c>
      <c r="F2" s="3">
        <f>COUNTIFS('Training Log'!$C$2:$C$500,A2,'Training Log'!$J$2:$J$500,"Not done")</f>
        <v>0</v>
      </c>
      <c r="G2" s="3">
        <f>SUMIF('Training Log'!$C$2:$C$500,A2,'Training Log'!$F$2:$F$500)</f>
        <v>24</v>
      </c>
    </row>
    <row r="3" spans="1:7" x14ac:dyDescent="0.25">
      <c r="A3" t="s">
        <v>18</v>
      </c>
      <c r="B3" s="3">
        <f>COUNTIF('Training Log'!$C$2:$C$500,A3)</f>
        <v>3</v>
      </c>
      <c r="C3" s="3">
        <f>COUNTIFS('Training Log'!$C$2:$C$500,A3,'Training Log'!$J$2:$J$500,"Current")+COUNTIFS('Training Log'!$C$2:$C$500,A3,'Training Log'!$J$2:$J$500,"No expiry")</f>
        <v>1</v>
      </c>
      <c r="D3" s="3">
        <f>COUNTIFS('Training Log'!$C$2:$C$500,A3,'Training Log'!$J$2:$J$500,"Due soon")</f>
        <v>2</v>
      </c>
      <c r="E3" s="3">
        <f>COUNTIFS('Training Log'!$C$2:$C$500,A3,'Training Log'!$J$2:$J$500,"Expired")</f>
        <v>0</v>
      </c>
      <c r="F3" s="3">
        <f>COUNTIFS('Training Log'!$C$2:$C$500,A3,'Training Log'!$J$2:$J$500,"Not done")</f>
        <v>0</v>
      </c>
      <c r="G3" s="3">
        <f>SUMIF('Training Log'!$C$2:$C$500,A3,'Training Log'!$F$2:$F$500)</f>
        <v>12</v>
      </c>
    </row>
    <row r="4" spans="1:7" x14ac:dyDescent="0.25">
      <c r="A4" t="s">
        <v>21</v>
      </c>
      <c r="B4" s="3">
        <f>COUNTIF('Training Log'!$C$2:$C$500,A4)</f>
        <v>3</v>
      </c>
      <c r="C4" s="3">
        <f>COUNTIFS('Training Log'!$C$2:$C$500,A4,'Training Log'!$J$2:$J$500,"Current")+COUNTIFS('Training Log'!$C$2:$C$500,A4,'Training Log'!$J$2:$J$500,"No expiry")</f>
        <v>1</v>
      </c>
      <c r="D4" s="3">
        <f>COUNTIFS('Training Log'!$C$2:$C$500,A4,'Training Log'!$J$2:$J$500,"Due soon")</f>
        <v>1</v>
      </c>
      <c r="E4" s="3">
        <f>COUNTIFS('Training Log'!$C$2:$C$500,A4,'Training Log'!$J$2:$J$500,"Expired")</f>
        <v>1</v>
      </c>
      <c r="F4" s="3">
        <f>COUNTIFS('Training Log'!$C$2:$C$500,A4,'Training Log'!$J$2:$J$500,"Not done")</f>
        <v>0</v>
      </c>
      <c r="G4" s="3">
        <f>SUMIF('Training Log'!$C$2:$C$500,A4,'Training Log'!$F$2:$F$500)</f>
        <v>4.5</v>
      </c>
    </row>
    <row r="5" spans="1:7" x14ac:dyDescent="0.25">
      <c r="A5" t="s">
        <v>25</v>
      </c>
      <c r="B5" s="3">
        <f>COUNTIF('Training Log'!$C$2:$C$500,A5)</f>
        <v>3</v>
      </c>
      <c r="C5" s="3">
        <f>COUNTIFS('Training Log'!$C$2:$C$500,A5,'Training Log'!$J$2:$J$500,"Current")+COUNTIFS('Training Log'!$C$2:$C$500,A5,'Training Log'!$J$2:$J$500,"No expiry")</f>
        <v>1</v>
      </c>
      <c r="D5" s="3">
        <f>COUNTIFS('Training Log'!$C$2:$C$500,A5,'Training Log'!$J$2:$J$500,"Due soon")</f>
        <v>0</v>
      </c>
      <c r="E5" s="3">
        <f>COUNTIFS('Training Log'!$C$2:$C$500,A5,'Training Log'!$J$2:$J$500,"Expired")</f>
        <v>1</v>
      </c>
      <c r="F5" s="3">
        <f>COUNTIFS('Training Log'!$C$2:$C$500,A5,'Training Log'!$J$2:$J$500,"Not done")</f>
        <v>1</v>
      </c>
      <c r="G5" s="3">
        <f>SUMIF('Training Log'!$C$2:$C$500,A5,'Training Log'!$F$2:$F$500)</f>
        <v>2</v>
      </c>
    </row>
    <row r="6" spans="1:7" x14ac:dyDescent="0.25">
      <c r="A6" t="s">
        <v>29</v>
      </c>
      <c r="B6" s="3">
        <f>COUNTIF('Training Log'!$C$2:$C$500,A6)</f>
        <v>2</v>
      </c>
      <c r="C6" s="3">
        <f>COUNTIFS('Training Log'!$C$2:$C$500,A6,'Training Log'!$J$2:$J$500,"Current")+COUNTIFS('Training Log'!$C$2:$C$500,A6,'Training Log'!$J$2:$J$500,"No expiry")</f>
        <v>1</v>
      </c>
      <c r="D6" s="3">
        <f>COUNTIFS('Training Log'!$C$2:$C$500,A6,'Training Log'!$J$2:$J$500,"Due soon")</f>
        <v>1</v>
      </c>
      <c r="E6" s="3">
        <f>COUNTIFS('Training Log'!$C$2:$C$500,A6,'Training Log'!$J$2:$J$500,"Expired")</f>
        <v>0</v>
      </c>
      <c r="F6" s="3">
        <f>COUNTIFS('Training Log'!$C$2:$C$500,A6,'Training Log'!$J$2:$J$500,"Not done")</f>
        <v>0</v>
      </c>
      <c r="G6" s="3">
        <f>SUMIF('Training Log'!$C$2:$C$500,A6,'Training Log'!$F$2:$F$500)</f>
        <v>4</v>
      </c>
    </row>
    <row r="7" spans="1:7" x14ac:dyDescent="0.25">
      <c r="A7" t="s">
        <v>37</v>
      </c>
      <c r="B7" s="3">
        <f>COUNTIF('Training Log'!$C$2:$C$500,A7)</f>
        <v>1</v>
      </c>
      <c r="C7" s="3">
        <f>COUNTIFS('Training Log'!$C$2:$C$500,A7,'Training Log'!$J$2:$J$500,"Current")+COUNTIFS('Training Log'!$C$2:$C$500,A7,'Training Log'!$J$2:$J$500,"No expiry")</f>
        <v>0</v>
      </c>
      <c r="D7" s="3">
        <f>COUNTIFS('Training Log'!$C$2:$C$500,A7,'Training Log'!$J$2:$J$500,"Due soon")</f>
        <v>1</v>
      </c>
      <c r="E7" s="3">
        <f>COUNTIFS('Training Log'!$C$2:$C$500,A7,'Training Log'!$J$2:$J$500,"Expired")</f>
        <v>0</v>
      </c>
      <c r="F7" s="3">
        <f>COUNTIFS('Training Log'!$C$2:$C$500,A7,'Training Log'!$J$2:$J$500,"Not done")</f>
        <v>0</v>
      </c>
      <c r="G7" s="3">
        <f>SUMIF('Training Log'!$C$2:$C$500,A7,'Training Log'!$F$2:$F$500)</f>
        <v>4</v>
      </c>
    </row>
    <row r="8" spans="1:7" x14ac:dyDescent="0.25">
      <c r="A8" t="s">
        <v>40</v>
      </c>
      <c r="B8" s="3">
        <f>COUNTIF('Training Log'!$C$2:$C$500,A8)</f>
        <v>1</v>
      </c>
      <c r="C8" s="3">
        <f>COUNTIFS('Training Log'!$C$2:$C$500,A8,'Training Log'!$J$2:$J$500,"Current")+COUNTIFS('Training Log'!$C$2:$C$500,A8,'Training Log'!$J$2:$J$500,"No expiry")</f>
        <v>1</v>
      </c>
      <c r="D8" s="3">
        <f>COUNTIFS('Training Log'!$C$2:$C$500,A8,'Training Log'!$J$2:$J$500,"Due soon")</f>
        <v>0</v>
      </c>
      <c r="E8" s="3">
        <f>COUNTIFS('Training Log'!$C$2:$C$500,A8,'Training Log'!$J$2:$J$500,"Expired")</f>
        <v>0</v>
      </c>
      <c r="F8" s="3">
        <f>COUNTIFS('Training Log'!$C$2:$C$500,A8,'Training Log'!$J$2:$J$500,"Not done")</f>
        <v>0</v>
      </c>
      <c r="G8" s="3">
        <f>SUMIF('Training Log'!$C$2:$C$500,A8,'Training Log'!$F$2:$F$500)</f>
        <v>10</v>
      </c>
    </row>
    <row r="9" spans="1:7" x14ac:dyDescent="0.25">
      <c r="A9" t="s">
        <v>44</v>
      </c>
      <c r="B9" s="3">
        <f>COUNTIF('Training Log'!$C$2:$C$500,A9)</f>
        <v>1</v>
      </c>
      <c r="C9" s="3">
        <f>COUNTIFS('Training Log'!$C$2:$C$500,A9,'Training Log'!$J$2:$J$500,"Current")+COUNTIFS('Training Log'!$C$2:$C$500,A9,'Training Log'!$J$2:$J$500,"No expiry")</f>
        <v>1</v>
      </c>
      <c r="D9" s="3">
        <f>COUNTIFS('Training Log'!$C$2:$C$500,A9,'Training Log'!$J$2:$J$500,"Due soon")</f>
        <v>0</v>
      </c>
      <c r="E9" s="3">
        <f>COUNTIFS('Training Log'!$C$2:$C$500,A9,'Training Log'!$J$2:$J$500,"Expired")</f>
        <v>0</v>
      </c>
      <c r="F9" s="3">
        <f>COUNTIFS('Training Log'!$C$2:$C$500,A9,'Training Log'!$J$2:$J$500,"Not done")</f>
        <v>0</v>
      </c>
      <c r="G9" s="3">
        <f>SUMIF('Training Log'!$C$2:$C$500,A9,'Training Log'!$F$2:$F$500)</f>
        <v>3</v>
      </c>
    </row>
    <row r="10" spans="1:7" x14ac:dyDescent="0.25">
      <c r="A10" t="s">
        <v>34</v>
      </c>
      <c r="B10" s="3">
        <f>COUNTIF('Training Log'!$C$2:$C$500,A10)</f>
        <v>1</v>
      </c>
      <c r="C10" s="3">
        <f>COUNTIFS('Training Log'!$C$2:$C$500,A10,'Training Log'!$J$2:$J$500,"Current")+COUNTIFS('Training Log'!$C$2:$C$500,A10,'Training Log'!$J$2:$J$500,"No expiry")</f>
        <v>1</v>
      </c>
      <c r="D10" s="3">
        <f>COUNTIFS('Training Log'!$C$2:$C$500,A10,'Training Log'!$J$2:$J$500,"Due soon")</f>
        <v>0</v>
      </c>
      <c r="E10" s="3">
        <f>COUNTIFS('Training Log'!$C$2:$C$500,A10,'Training Log'!$J$2:$J$500,"Expired")</f>
        <v>0</v>
      </c>
      <c r="F10" s="3">
        <f>COUNTIFS('Training Log'!$C$2:$C$500,A10,'Training Log'!$J$2:$J$500,"Not done")</f>
        <v>0</v>
      </c>
      <c r="G10" s="3">
        <f>SUMIF('Training Log'!$C$2:$C$500,A10,'Training Log'!$F$2:$F$500)</f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54" customWidth="1"/>
  </cols>
  <sheetData>
    <row r="1" spans="1:3" s="1" customFormat="1" x14ac:dyDescent="0.25">
      <c r="A1" s="1" t="s">
        <v>56</v>
      </c>
      <c r="B1" s="1" t="s">
        <v>57</v>
      </c>
      <c r="C1" s="1" t="s">
        <v>58</v>
      </c>
    </row>
    <row r="2" spans="1:3" x14ac:dyDescent="0.25">
      <c r="A2" t="s">
        <v>59</v>
      </c>
      <c r="B2" s="2">
        <f>DATE(2026,11,16)</f>
        <v>46342</v>
      </c>
      <c r="C2" t="s">
        <v>60</v>
      </c>
    </row>
    <row r="3" spans="1:3" x14ac:dyDescent="0.25">
      <c r="A3" t="s">
        <v>61</v>
      </c>
      <c r="B3" s="3">
        <v>60</v>
      </c>
      <c r="C3" t="s">
        <v>62</v>
      </c>
    </row>
    <row r="4" spans="1:3" x14ac:dyDescent="0.25">
      <c r="A4" t="s">
        <v>63</v>
      </c>
      <c r="B4" s="3">
        <f>SUM('Training Log'!$F$2:$F$500)</f>
        <v>69.5</v>
      </c>
    </row>
    <row r="5" spans="1:3" x14ac:dyDescent="0.25">
      <c r="A5" t="s">
        <v>64</v>
      </c>
      <c r="B5" s="3">
        <f>COUNTIF('Training Log'!$J$2:$J$500,"Expired")+COUNTIF('Training Log'!$J$2:$J$500,"Not done")</f>
        <v>3</v>
      </c>
      <c r="C5" t="s">
        <v>65</v>
      </c>
    </row>
    <row r="6" spans="1:3" x14ac:dyDescent="0.25">
      <c r="A6" t="s">
        <v>66</v>
      </c>
      <c r="B6" s="3">
        <f>COUNTIF('Training Log'!$J$2:$J$500,"Due soon")</f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Training Log</vt:lpstr>
      <vt:lpstr>By Employee</vt:lpstr>
      <vt:lpstr>By Course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Training Log</dc:title>
  <dc:subject/>
  <dc:description/>
  <cp:keywords/>
  <cp:category/>
  <cp:lastModifiedBy>Unknown</cp:lastModifiedBy>
  <dcterms:created xsi:type="dcterms:W3CDTF">2026-10-18T23:17:43Z</dcterms:created>
  <dcterms:modified xsi:type="dcterms:W3CDTF">2026-10-18T23:17:43Z</dcterms:modified>
</cp:coreProperties>
</file>