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tinerary" state="visible" r:id="rId4"/>
    <sheet sheetId="2" name="Bookings" state="visible" r:id="rId5"/>
    <sheet sheetId="3" name="Budget" state="visible" r:id="rId6"/>
    <sheet sheetId="4" name="Packing List" state="visible" r:id="rId7"/>
    <sheet sheetId="5" name="Trip Summary" state="visible" r:id="rId8"/>
  </sheets>
  <calcPr calcId="171027"/>
</workbook>
</file>

<file path=xl/sharedStrings.xml><?xml version="1.0" encoding="utf-8"?>
<sst xmlns="http://schemas.openxmlformats.org/spreadsheetml/2006/main" count="192" uniqueCount="122">
  <si>
    <t>Date</t>
  </si>
  <si>
    <t>Day</t>
  </si>
  <si>
    <t>Time</t>
  </si>
  <si>
    <t>Plan</t>
  </si>
  <si>
    <t>Where</t>
  </si>
  <si>
    <t>Category</t>
  </si>
  <si>
    <t>Confirmation #</t>
  </si>
  <si>
    <t>Cost</t>
  </si>
  <si>
    <t>Paid</t>
  </si>
  <si>
    <t>Notes</t>
  </si>
  <si>
    <t>Leave for airport</t>
  </si>
  <si>
    <t>Home</t>
  </si>
  <si>
    <t>Getting around</t>
  </si>
  <si>
    <t/>
  </si>
  <si>
    <t>Park in Lot C, $18 a day</t>
  </si>
  <si>
    <t>Flight DEN to SAN</t>
  </si>
  <si>
    <t>Denver International Airport</t>
  </si>
  <si>
    <t>Flights</t>
  </si>
  <si>
    <t>KX7Q2M</t>
  </si>
  <si>
    <t>Southwest 1442, arrives 10:40 AM</t>
  </si>
  <si>
    <t>Pick up rental car</t>
  </si>
  <si>
    <t>San Diego Airport rental center</t>
  </si>
  <si>
    <t>Car rental</t>
  </si>
  <si>
    <t>R-55821904</t>
  </si>
  <si>
    <t>Check in to hotel</t>
  </si>
  <si>
    <t>Hotel La Playa, Pacific Beach</t>
  </si>
  <si>
    <t>Lodging</t>
  </si>
  <si>
    <t>HLP-302118</t>
  </si>
  <si>
    <t>Ask for an ocean view room</t>
  </si>
  <si>
    <t>Dinner at Oscar's Mexican Seafood</t>
  </si>
  <si>
    <t>703 Turquoise St, San Diego</t>
  </si>
  <si>
    <t>Food</t>
  </si>
  <si>
    <t>Cash or card, line moves fast</t>
  </si>
  <si>
    <t>San Diego Zoo</t>
  </si>
  <si>
    <t>2920 Zoo Dr, San Diego</t>
  </si>
  <si>
    <t>Activities</t>
  </si>
  <si>
    <t>ZOO-88123</t>
  </si>
  <si>
    <t>Two 1-day passes, bring sunscreen</t>
  </si>
  <si>
    <t>Lunch in Balboa Park</t>
  </si>
  <si>
    <t>Balboa Park</t>
  </si>
  <si>
    <t>Dinner in Little Italy</t>
  </si>
  <si>
    <t>India St, San Diego</t>
  </si>
  <si>
    <t>Saturday farmers market is here too</t>
  </si>
  <si>
    <t>Breakfast</t>
  </si>
  <si>
    <t>Hotel La Playa</t>
  </si>
  <si>
    <t>Included with room</t>
  </si>
  <si>
    <t>La Jolla kayak tour</t>
  </si>
  <si>
    <t>2199 Avenida de la Playa, La Jolla</t>
  </si>
  <si>
    <t>LJK-4471</t>
  </si>
  <si>
    <t>Check in 15 min early</t>
  </si>
  <si>
    <t>Sunset Cliffs walk</t>
  </si>
  <si>
    <t>Sunset Cliffs Natural Park</t>
  </si>
  <si>
    <t>Sunset about 7:05 PM</t>
  </si>
  <si>
    <t>Dinner at the beach</t>
  </si>
  <si>
    <t>Pacific Beach</t>
  </si>
  <si>
    <t>Check out of hotel</t>
  </si>
  <si>
    <t>Checkout by 11 AM</t>
  </si>
  <si>
    <t>Old Town San Diego</t>
  </si>
  <si>
    <t>Old Town State Historic Park</t>
  </si>
  <si>
    <t>Free to walk around</t>
  </si>
  <si>
    <t>Return rental car, fill tank first</t>
  </si>
  <si>
    <t>Gas</t>
  </si>
  <si>
    <t>Flight SAN to DEN</t>
  </si>
  <si>
    <t>San Diego International Airport</t>
  </si>
  <si>
    <t>Southwest 2219, lands 8:05 PM</t>
  </si>
  <si>
    <t>Company</t>
  </si>
  <si>
    <t>Details</t>
  </si>
  <si>
    <t>Start date</t>
  </si>
  <si>
    <t>Start time</t>
  </si>
  <si>
    <t>End date</t>
  </si>
  <si>
    <t>End time</t>
  </si>
  <si>
    <t>Nights</t>
  </si>
  <si>
    <t>Southwest</t>
  </si>
  <si>
    <t>Round trip for 2, return flight departs 4:45 PM</t>
  </si>
  <si>
    <t>King room, ocean view</t>
  </si>
  <si>
    <t>Enterprise</t>
  </si>
  <si>
    <t>Midsize SUV, airport pickup</t>
  </si>
  <si>
    <t>La Jolla Kayak</t>
  </si>
  <si>
    <t>Sea cave tour, 2 people</t>
  </si>
  <si>
    <t>Denver Airport Parking</t>
  </si>
  <si>
    <t>Economy lot, 4 days</t>
  </si>
  <si>
    <t>Planned</t>
  </si>
  <si>
    <t>Booked or spent</t>
  </si>
  <si>
    <t>Left</t>
  </si>
  <si>
    <t>Other</t>
  </si>
  <si>
    <t>Total</t>
  </si>
  <si>
    <t>Item</t>
  </si>
  <si>
    <t>Whose</t>
  </si>
  <si>
    <t>Packed</t>
  </si>
  <si>
    <t>Driver's licenses</t>
  </si>
  <si>
    <t>Documents</t>
  </si>
  <si>
    <t>Both</t>
  </si>
  <si>
    <t>Boarding passes on phone</t>
  </si>
  <si>
    <t>Credit card and some cash</t>
  </si>
  <si>
    <t>Phone chargers</t>
  </si>
  <si>
    <t>Electronics</t>
  </si>
  <si>
    <t>Portable battery</t>
  </si>
  <si>
    <t>Jess</t>
  </si>
  <si>
    <t>Swimsuits</t>
  </si>
  <si>
    <t>Clothes</t>
  </si>
  <si>
    <t>Light jacket for evenings</t>
  </si>
  <si>
    <t>Walking shoes</t>
  </si>
  <si>
    <t>Sunscreen, travel size</t>
  </si>
  <si>
    <t>Toiletries</t>
  </si>
  <si>
    <t>Toothbrushes and toothpaste</t>
  </si>
  <si>
    <t>Medications</t>
  </si>
  <si>
    <t>Mark</t>
  </si>
  <si>
    <t>Sunglasses and hats</t>
  </si>
  <si>
    <t>Beach</t>
  </si>
  <si>
    <t>Reusable water bottles</t>
  </si>
  <si>
    <t>Snacks for the plane</t>
  </si>
  <si>
    <t>Value</t>
  </si>
  <si>
    <t>Trip starts</t>
  </si>
  <si>
    <t>Trip ends</t>
  </si>
  <si>
    <t>Days</t>
  </si>
  <si>
    <t>Travelers</t>
  </si>
  <si>
    <t>Budget</t>
  </si>
  <si>
    <t>Left in budget</t>
  </si>
  <si>
    <t>Cost per traveler</t>
  </si>
  <si>
    <t>Bookings not paid yet</t>
  </si>
  <si>
    <t>Items packed</t>
  </si>
  <si>
    <t>Items left to pack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</si>
</sst>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ddd"/>
    <numFmt numFmtId="166" formatCode="&quot;$&quot;#,##0.00"/>
    <numFmt numFmtId="167" formatCode="#,##0.##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8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J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7" customWidth="1"/>
    <col min="3" max="3" width="10" customWidth="1"/>
    <col min="4" max="5" width="32" customWidth="1"/>
    <col min="6" max="7" width="15" customWidth="1"/>
    <col min="8" max="8" width="11" customWidth="1"/>
    <col min="9" max="9" width="7" customWidth="1"/>
    <col min="10" max="10" width="30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46457</v>
      </c>
      <c r="B2" s="3">
        <f>A2</f>
        <v>46457</v>
      </c>
      <c r="C2" s="4">
        <v>0.2986111111111111</v>
      </c>
      <c r="D2" t="s">
        <v>10</v>
      </c>
      <c r="E2" t="s">
        <v>11</v>
      </c>
      <c r="F2" t="s">
        <v>12</v>
      </c>
      <c r="G2" t="s">
        <v>13</v>
      </c>
      <c r="H2" s="5"/>
      <c r="I2" t="b">
        <v>0</v>
      </c>
      <c r="J2" t="s">
        <v>14</v>
      </c>
    </row>
    <row r="3" spans="1:10" x14ac:dyDescent="0.25">
      <c r="A3" s="2">
        <v>46457</v>
      </c>
      <c r="B3" s="3">
        <f>A3</f>
        <v>46457</v>
      </c>
      <c r="C3" s="4">
        <v>0.3784722222222222</v>
      </c>
      <c r="D3" t="s">
        <v>15</v>
      </c>
      <c r="E3" t="s">
        <v>16</v>
      </c>
      <c r="F3" t="s">
        <v>17</v>
      </c>
      <c r="G3" t="s">
        <v>18</v>
      </c>
      <c r="H3" s="5"/>
      <c r="I3" t="b">
        <v>0</v>
      </c>
      <c r="J3" t="s">
        <v>19</v>
      </c>
    </row>
    <row r="4" spans="1:10" x14ac:dyDescent="0.25">
      <c r="A4" s="2">
        <v>46457</v>
      </c>
      <c r="B4" s="3">
        <f>A4</f>
        <v>46457</v>
      </c>
      <c r="C4" s="4">
        <v>0.46875</v>
      </c>
      <c r="D4" t="s">
        <v>20</v>
      </c>
      <c r="E4" t="s">
        <v>21</v>
      </c>
      <c r="F4" t="s">
        <v>22</v>
      </c>
      <c r="G4" t="s">
        <v>23</v>
      </c>
      <c r="H4" s="5"/>
      <c r="I4" t="b">
        <v>0</v>
      </c>
      <c r="J4" t="s">
        <v>13</v>
      </c>
    </row>
    <row r="5" spans="1:10" x14ac:dyDescent="0.25">
      <c r="A5" s="2">
        <v>46457</v>
      </c>
      <c r="B5" s="3">
        <f>A5</f>
        <v>46457</v>
      </c>
      <c r="C5" s="4">
        <v>0.625</v>
      </c>
      <c r="D5" t="s">
        <v>24</v>
      </c>
      <c r="E5" t="s">
        <v>25</v>
      </c>
      <c r="F5" t="s">
        <v>26</v>
      </c>
      <c r="G5" t="s">
        <v>27</v>
      </c>
      <c r="H5" s="5"/>
      <c r="I5" t="b">
        <v>0</v>
      </c>
      <c r="J5" t="s">
        <v>28</v>
      </c>
    </row>
    <row r="6" spans="1:10" x14ac:dyDescent="0.25">
      <c r="A6" s="2">
        <v>46457</v>
      </c>
      <c r="B6" s="3">
        <f>A6</f>
        <v>46457</v>
      </c>
      <c r="C6" s="4">
        <v>0.7708333333333334</v>
      </c>
      <c r="D6" t="s">
        <v>29</v>
      </c>
      <c r="E6" t="s">
        <v>30</v>
      </c>
      <c r="F6" t="s">
        <v>31</v>
      </c>
      <c r="G6" t="s">
        <v>13</v>
      </c>
      <c r="H6" s="5">
        <v>48</v>
      </c>
      <c r="I6" t="b">
        <v>0</v>
      </c>
      <c r="J6" t="s">
        <v>32</v>
      </c>
    </row>
    <row r="7" spans="1:10" x14ac:dyDescent="0.25">
      <c r="A7" s="2">
        <v>46458</v>
      </c>
      <c r="B7" s="3">
        <f>A7</f>
        <v>46458</v>
      </c>
      <c r="C7" s="4">
        <v>0.375</v>
      </c>
      <c r="D7" t="s">
        <v>33</v>
      </c>
      <c r="E7" t="s">
        <v>34</v>
      </c>
      <c r="F7" t="s">
        <v>35</v>
      </c>
      <c r="G7" t="s">
        <v>36</v>
      </c>
      <c r="H7" s="5">
        <v>148</v>
      </c>
      <c r="I7" t="b">
        <v>1</v>
      </c>
      <c r="J7" t="s">
        <v>37</v>
      </c>
    </row>
    <row r="8" spans="1:10" x14ac:dyDescent="0.25">
      <c r="A8" s="2">
        <v>46458</v>
      </c>
      <c r="B8" s="3">
        <f>A8</f>
        <v>46458</v>
      </c>
      <c r="C8" s="4">
        <v>0.5416666666666666</v>
      </c>
      <c r="D8" t="s">
        <v>38</v>
      </c>
      <c r="E8" t="s">
        <v>39</v>
      </c>
      <c r="F8" t="s">
        <v>31</v>
      </c>
      <c r="G8" t="s">
        <v>13</v>
      </c>
      <c r="H8" s="5">
        <v>35</v>
      </c>
      <c r="I8" t="b">
        <v>0</v>
      </c>
      <c r="J8" t="s">
        <v>13</v>
      </c>
    </row>
    <row r="9" spans="1:10" x14ac:dyDescent="0.25">
      <c r="A9" s="2">
        <v>46458</v>
      </c>
      <c r="B9" s="3">
        <f>A9</f>
        <v>46458</v>
      </c>
      <c r="C9" s="4">
        <v>0.7916666666666666</v>
      </c>
      <c r="D9" t="s">
        <v>40</v>
      </c>
      <c r="E9" t="s">
        <v>41</v>
      </c>
      <c r="F9" t="s">
        <v>31</v>
      </c>
      <c r="G9" t="s">
        <v>13</v>
      </c>
      <c r="H9" s="5">
        <v>90</v>
      </c>
      <c r="I9" t="b">
        <v>0</v>
      </c>
      <c r="J9" t="s">
        <v>42</v>
      </c>
    </row>
    <row r="10" spans="1:10" x14ac:dyDescent="0.25">
      <c r="A10" s="2">
        <v>46459</v>
      </c>
      <c r="B10" s="3">
        <f>A10</f>
        <v>46459</v>
      </c>
      <c r="C10" s="4">
        <v>0.3541666666666667</v>
      </c>
      <c r="D10" t="s">
        <v>43</v>
      </c>
      <c r="E10" t="s">
        <v>44</v>
      </c>
      <c r="F10" t="s">
        <v>31</v>
      </c>
      <c r="G10" t="s">
        <v>13</v>
      </c>
      <c r="H10" s="5">
        <v>0</v>
      </c>
      <c r="I10" t="b">
        <v>1</v>
      </c>
      <c r="J10" t="s">
        <v>45</v>
      </c>
    </row>
    <row r="11" spans="1:10" x14ac:dyDescent="0.25">
      <c r="A11" s="2">
        <v>46459</v>
      </c>
      <c r="B11" s="3">
        <f>A11</f>
        <v>46459</v>
      </c>
      <c r="C11" s="4">
        <v>0.4166666666666667</v>
      </c>
      <c r="D11" t="s">
        <v>46</v>
      </c>
      <c r="E11" t="s">
        <v>47</v>
      </c>
      <c r="F11" t="s">
        <v>35</v>
      </c>
      <c r="G11" t="s">
        <v>48</v>
      </c>
      <c r="H11" s="5"/>
      <c r="I11" t="b">
        <v>0</v>
      </c>
      <c r="J11" t="s">
        <v>49</v>
      </c>
    </row>
    <row r="12" spans="1:10" x14ac:dyDescent="0.25">
      <c r="A12" s="2">
        <v>46459</v>
      </c>
      <c r="B12" s="3">
        <f>A12</f>
        <v>46459</v>
      </c>
      <c r="C12" s="4">
        <v>0.7291666666666666</v>
      </c>
      <c r="D12" t="s">
        <v>50</v>
      </c>
      <c r="E12" t="s">
        <v>51</v>
      </c>
      <c r="F12" t="s">
        <v>35</v>
      </c>
      <c r="G12" t="s">
        <v>13</v>
      </c>
      <c r="H12" s="5">
        <v>0</v>
      </c>
      <c r="I12" t="b">
        <v>0</v>
      </c>
      <c r="J12" t="s">
        <v>52</v>
      </c>
    </row>
    <row r="13" spans="1:10" x14ac:dyDescent="0.25">
      <c r="A13" s="2">
        <v>46459</v>
      </c>
      <c r="B13" s="3">
        <f>A13</f>
        <v>46459</v>
      </c>
      <c r="C13" s="4">
        <v>0.8125</v>
      </c>
      <c r="D13" t="s">
        <v>53</v>
      </c>
      <c r="E13" t="s">
        <v>54</v>
      </c>
      <c r="F13" t="s">
        <v>31</v>
      </c>
      <c r="G13" t="s">
        <v>13</v>
      </c>
      <c r="H13" s="5">
        <v>75</v>
      </c>
      <c r="I13" t="b">
        <v>0</v>
      </c>
      <c r="J13" t="s">
        <v>13</v>
      </c>
    </row>
    <row r="14" spans="1:10" x14ac:dyDescent="0.25">
      <c r="A14" s="2">
        <v>46460</v>
      </c>
      <c r="B14" s="3">
        <f>A14</f>
        <v>46460</v>
      </c>
      <c r="C14" s="4">
        <v>0.4166666666666667</v>
      </c>
      <c r="D14" t="s">
        <v>55</v>
      </c>
      <c r="E14" t="s">
        <v>44</v>
      </c>
      <c r="F14" t="s">
        <v>26</v>
      </c>
      <c r="G14" t="s">
        <v>13</v>
      </c>
      <c r="H14" s="5"/>
      <c r="I14" t="b">
        <v>0</v>
      </c>
      <c r="J14" t="s">
        <v>56</v>
      </c>
    </row>
    <row r="15" spans="1:10" x14ac:dyDescent="0.25">
      <c r="A15" s="2">
        <v>46460</v>
      </c>
      <c r="B15" s="3">
        <f>A15</f>
        <v>46460</v>
      </c>
      <c r="C15" s="4">
        <v>0.4583333333333333</v>
      </c>
      <c r="D15" t="s">
        <v>57</v>
      </c>
      <c r="E15" t="s">
        <v>58</v>
      </c>
      <c r="F15" t="s">
        <v>35</v>
      </c>
      <c r="G15" t="s">
        <v>13</v>
      </c>
      <c r="H15" s="5">
        <v>25</v>
      </c>
      <c r="I15" t="b">
        <v>0</v>
      </c>
      <c r="J15" t="s">
        <v>59</v>
      </c>
    </row>
    <row r="16" spans="1:10" x14ac:dyDescent="0.25">
      <c r="A16" s="2">
        <v>46460</v>
      </c>
      <c r="B16" s="3">
        <f>A16</f>
        <v>46460</v>
      </c>
      <c r="C16" s="4">
        <v>0.6041666666666666</v>
      </c>
      <c r="D16" t="s">
        <v>60</v>
      </c>
      <c r="E16" t="s">
        <v>21</v>
      </c>
      <c r="F16" t="s">
        <v>12</v>
      </c>
      <c r="G16" t="s">
        <v>13</v>
      </c>
      <c r="H16" s="5">
        <v>60</v>
      </c>
      <c r="I16" t="b">
        <v>0</v>
      </c>
      <c r="J16" t="s">
        <v>61</v>
      </c>
    </row>
    <row r="17" spans="1:10" x14ac:dyDescent="0.25">
      <c r="A17" s="2">
        <v>46460</v>
      </c>
      <c r="B17" s="3">
        <f>A17</f>
        <v>46460</v>
      </c>
      <c r="C17" s="4">
        <v>0.6979166666666666</v>
      </c>
      <c r="D17" t="s">
        <v>62</v>
      </c>
      <c r="E17" t="s">
        <v>63</v>
      </c>
      <c r="F17" t="s">
        <v>17</v>
      </c>
      <c r="G17" t="s">
        <v>18</v>
      </c>
      <c r="H17" s="5"/>
      <c r="I17" t="b">
        <v>0</v>
      </c>
      <c r="J17" t="s">
        <v>64</v>
      </c>
    </row>
    <row r="18" spans="9:9" x14ac:dyDescent="0.25"/>
    <row r="19" spans="9:9" x14ac:dyDescent="0.25"/>
    <row r="20" spans="9:9" x14ac:dyDescent="0.25"/>
    <row r="21" spans="9:9" x14ac:dyDescent="0.25"/>
    <row r="22" spans="9:9" x14ac:dyDescent="0.25"/>
    <row r="23" spans="9:9" x14ac:dyDescent="0.25"/>
    <row r="24" spans="9:9" x14ac:dyDescent="0.25"/>
    <row r="25" spans="9:9" x14ac:dyDescent="0.25"/>
    <row r="26" spans="9:9" x14ac:dyDescent="0.25"/>
    <row r="27" spans="9:9" x14ac:dyDescent="0.25"/>
    <row r="28" spans="9:9" x14ac:dyDescent="0.25"/>
    <row r="29" spans="9:9" x14ac:dyDescent="0.25"/>
    <row r="30" spans="9:9" x14ac:dyDescent="0.25"/>
    <row r="31" spans="9:9" x14ac:dyDescent="0.25"/>
    <row r="32" spans="9:9" x14ac:dyDescent="0.25"/>
    <row r="33" spans="9:9" x14ac:dyDescent="0.25"/>
    <row r="34" spans="9:9" x14ac:dyDescent="0.25"/>
    <row r="35" spans="9:9" x14ac:dyDescent="0.25"/>
    <row r="36" spans="9:9" x14ac:dyDescent="0.25"/>
    <row r="37" spans="9:9" x14ac:dyDescent="0.25"/>
    <row r="38" spans="9:9" x14ac:dyDescent="0.25"/>
    <row r="39" spans="9:9" x14ac:dyDescent="0.25"/>
    <row r="40" spans="9:9" x14ac:dyDescent="0.25"/>
    <row r="41" spans="9:9" x14ac:dyDescent="0.25"/>
    <row r="42" spans="9:9" x14ac:dyDescent="0.25"/>
    <row r="43" spans="9:9" x14ac:dyDescent="0.25"/>
    <row r="44" spans="9:9" x14ac:dyDescent="0.25"/>
    <row r="45" spans="9:9" x14ac:dyDescent="0.25"/>
    <row r="46" spans="9:9" x14ac:dyDescent="0.25"/>
    <row r="47" spans="9:9" x14ac:dyDescent="0.25"/>
    <row r="48" spans="9:9" x14ac:dyDescent="0.25"/>
    <row r="49" spans="9:9" x14ac:dyDescent="0.25"/>
    <row r="50" spans="9:9" x14ac:dyDescent="0.25"/>
  </sheetData>
  <dataValidations count="2">
    <dataValidation type="list" allowBlank="1" sqref="I10:I50">
      <formula1>"TRUE,FALSE"</formula1>
    </dataValidation>
    <dataValidation type="list" allowBlank="1" sqref="I2:I50">
      <formula1>"TRUE,FALSE"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K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22" customWidth="1"/>
    <col min="3" max="3" width="32" customWidth="1"/>
    <col min="4" max="4" width="13" customWidth="1"/>
    <col min="5" max="5" width="11" customWidth="1"/>
    <col min="6" max="6" width="13" customWidth="1"/>
    <col min="7" max="7" width="11" customWidth="1"/>
    <col min="8" max="8" width="15" customWidth="1"/>
    <col min="9" max="9" width="11" customWidth="1"/>
    <col min="10" max="10" width="7" customWidth="1"/>
    <col min="11" max="11" width="8" customWidth="1"/>
  </cols>
  <sheetData>
    <row r="1" spans="1:11" s="1" customFormat="1" x14ac:dyDescent="0.25">
      <c r="A1" s="1" t="s">
        <v>5</v>
      </c>
      <c r="B1" s="1" t="s">
        <v>65</v>
      </c>
      <c r="C1" s="1" t="s">
        <v>66</v>
      </c>
      <c r="D1" s="1" t="s">
        <v>67</v>
      </c>
      <c r="E1" s="1" t="s">
        <v>68</v>
      </c>
      <c r="F1" s="1" t="s">
        <v>69</v>
      </c>
      <c r="G1" s="1" t="s">
        <v>70</v>
      </c>
      <c r="H1" s="1" t="s">
        <v>6</v>
      </c>
      <c r="I1" s="1" t="s">
        <v>7</v>
      </c>
      <c r="J1" s="1" t="s">
        <v>8</v>
      </c>
      <c r="K1" s="1" t="s">
        <v>71</v>
      </c>
    </row>
    <row r="2" spans="1:11" x14ac:dyDescent="0.25">
      <c r="A2" t="s">
        <v>17</v>
      </c>
      <c r="B2" t="s">
        <v>72</v>
      </c>
      <c r="C2" t="s">
        <v>73</v>
      </c>
      <c r="D2" s="2">
        <v>46457</v>
      </c>
      <c r="E2" s="4">
        <v>0.3784722222222222</v>
      </c>
      <c r="F2" s="2">
        <v>46460</v>
      </c>
      <c r="G2" s="4">
        <v>0.6979166666666666</v>
      </c>
      <c r="H2" t="s">
        <v>18</v>
      </c>
      <c r="I2" s="5">
        <v>486</v>
      </c>
      <c r="J2" t="b">
        <v>1</v>
      </c>
      <c r="K2" s="6" t="str">
        <f>IF(A2="Lodging",F2-D2,"")</f>
        <v/>
      </c>
    </row>
    <row r="3" spans="1:11" x14ac:dyDescent="0.25">
      <c r="A3" t="s">
        <v>26</v>
      </c>
      <c r="B3" t="s">
        <v>44</v>
      </c>
      <c r="C3" t="s">
        <v>74</v>
      </c>
      <c r="D3" s="2">
        <v>46457</v>
      </c>
      <c r="E3" s="4">
        <v>0.625</v>
      </c>
      <c r="F3" s="2">
        <v>46460</v>
      </c>
      <c r="G3" s="4">
        <v>0.4583333333333333</v>
      </c>
      <c r="H3" t="s">
        <v>27</v>
      </c>
      <c r="I3" s="5">
        <v>789</v>
      </c>
      <c r="J3" t="b">
        <v>0</v>
      </c>
      <c r="K3" s="6">
        <f>IF(A3="Lodging",F3-D3,"")</f>
        <v>3</v>
      </c>
    </row>
    <row r="4" spans="1:11" x14ac:dyDescent="0.25">
      <c r="A4" t="s">
        <v>22</v>
      </c>
      <c r="B4" t="s">
        <v>75</v>
      </c>
      <c r="C4" t="s">
        <v>76</v>
      </c>
      <c r="D4" s="2">
        <v>46457</v>
      </c>
      <c r="E4" s="4">
        <v>0.46875</v>
      </c>
      <c r="F4" s="2">
        <v>46460</v>
      </c>
      <c r="G4" s="4">
        <v>0.6041666666666666</v>
      </c>
      <c r="H4" t="s">
        <v>23</v>
      </c>
      <c r="I4" s="5">
        <v>214</v>
      </c>
      <c r="J4" t="b">
        <v>0</v>
      </c>
      <c r="K4" s="6" t="str">
        <f>IF(A4="Lodging",F4-D4,"")</f>
        <v/>
      </c>
    </row>
    <row r="5" spans="1:11" x14ac:dyDescent="0.25">
      <c r="A5" t="s">
        <v>35</v>
      </c>
      <c r="B5" t="s">
        <v>77</v>
      </c>
      <c r="C5" t="s">
        <v>78</v>
      </c>
      <c r="D5" s="2">
        <v>46459</v>
      </c>
      <c r="E5" s="4">
        <v>0.4166666666666667</v>
      </c>
      <c r="F5" s="2">
        <v>46459</v>
      </c>
      <c r="G5" s="4">
        <v>0.5</v>
      </c>
      <c r="H5" t="s">
        <v>48</v>
      </c>
      <c r="I5" s="5">
        <v>130</v>
      </c>
      <c r="J5" t="b">
        <v>1</v>
      </c>
      <c r="K5" s="6" t="str">
        <f>IF(A5="Lodging",F5-D5,"")</f>
        <v/>
      </c>
    </row>
    <row r="6" spans="1:11" x14ac:dyDescent="0.25">
      <c r="A6" t="s">
        <v>12</v>
      </c>
      <c r="B6" t="s">
        <v>79</v>
      </c>
      <c r="C6" t="s">
        <v>80</v>
      </c>
      <c r="D6" s="2">
        <v>46457</v>
      </c>
      <c r="E6" s="4">
        <v>0.3125</v>
      </c>
      <c r="F6" s="2">
        <v>46460</v>
      </c>
      <c r="G6" s="4">
        <v>0.8541666666666666</v>
      </c>
      <c r="H6" t="s">
        <v>13</v>
      </c>
      <c r="I6" s="5">
        <v>72</v>
      </c>
      <c r="J6" t="b">
        <v>0</v>
      </c>
      <c r="K6" s="6" t="str">
        <f>IF(A6="Lodging",F6-D6,"")</f>
        <v/>
      </c>
    </row>
    <row r="7" spans="10:10" x14ac:dyDescent="0.25"/>
    <row r="8" spans="10:10" x14ac:dyDescent="0.25"/>
    <row r="9" spans="10:10" x14ac:dyDescent="0.25"/>
    <row r="10" spans="10:10" x14ac:dyDescent="0.25"/>
    <row r="11" spans="10:10" x14ac:dyDescent="0.25"/>
    <row r="12" spans="10:10" x14ac:dyDescent="0.25"/>
    <row r="13" spans="10:10" x14ac:dyDescent="0.25"/>
    <row r="14" spans="10:10" x14ac:dyDescent="0.25"/>
    <row r="15" spans="10:10" x14ac:dyDescent="0.25"/>
    <row r="16" spans="10:10" x14ac:dyDescent="0.25"/>
    <row r="17" spans="10:10" x14ac:dyDescent="0.25"/>
    <row r="18" spans="10:10" x14ac:dyDescent="0.25"/>
    <row r="19" spans="10:10" x14ac:dyDescent="0.25"/>
    <row r="20" spans="10:10" x14ac:dyDescent="0.25"/>
    <row r="21" spans="10:10" x14ac:dyDescent="0.25"/>
    <row r="22" spans="10:10" x14ac:dyDescent="0.25"/>
    <row r="23" spans="10:10" x14ac:dyDescent="0.25"/>
    <row r="24" spans="10:10" x14ac:dyDescent="0.25"/>
    <row r="25" spans="10:10" x14ac:dyDescent="0.25"/>
    <row r="26" spans="10:10" x14ac:dyDescent="0.25"/>
    <row r="27" spans="10:10" x14ac:dyDescent="0.25"/>
    <row r="28" spans="10:10" x14ac:dyDescent="0.25"/>
    <row r="29" spans="10:10" x14ac:dyDescent="0.25"/>
    <row r="30" spans="10:10" x14ac:dyDescent="0.25"/>
    <row r="31" spans="10:10" x14ac:dyDescent="0.25"/>
    <row r="32" spans="10:10" x14ac:dyDescent="0.25"/>
    <row r="33" spans="10:10" x14ac:dyDescent="0.25"/>
    <row r="34" spans="10:10" x14ac:dyDescent="0.25"/>
    <row r="35" spans="10:10" x14ac:dyDescent="0.25"/>
    <row r="36" spans="10:10" x14ac:dyDescent="0.25"/>
    <row r="37" spans="10:10" x14ac:dyDescent="0.25"/>
    <row r="38" spans="10:10" x14ac:dyDescent="0.25"/>
    <row r="39" spans="10:10" x14ac:dyDescent="0.25"/>
    <row r="40" spans="10:10" x14ac:dyDescent="0.25"/>
    <row r="41" spans="10:10" x14ac:dyDescent="0.25"/>
    <row r="42" spans="10:10" x14ac:dyDescent="0.25"/>
    <row r="43" spans="10:10" x14ac:dyDescent="0.25"/>
    <row r="44" spans="10:10" x14ac:dyDescent="0.25"/>
    <row r="45" spans="10:10" x14ac:dyDescent="0.25"/>
    <row r="46" spans="10:10" x14ac:dyDescent="0.25"/>
    <row r="47" spans="10:10" x14ac:dyDescent="0.25"/>
    <row r="48" spans="10:10" x14ac:dyDescent="0.25"/>
    <row r="49" spans="10:10" x14ac:dyDescent="0.25"/>
    <row r="50" spans="10:10" x14ac:dyDescent="0.25"/>
  </sheetData>
  <dataValidations count="2">
    <dataValidation type="list" allowBlank="1" sqref="J10:J50">
      <formula1>"TRUE,FALSE"</formula1>
    </dataValidation>
    <dataValidation type="list" allowBlank="1" sqref="J2:J50">
      <formula1>"TRUE,FALSE"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D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3" customWidth="1"/>
    <col min="3" max="3" width="16" customWidth="1"/>
    <col min="4" max="4" width="13" customWidth="1"/>
  </cols>
  <sheetData>
    <row r="1" spans="1:4" s="1" customFormat="1" x14ac:dyDescent="0.25">
      <c r="A1" s="1" t="s">
        <v>5</v>
      </c>
      <c r="B1" s="1" t="s">
        <v>81</v>
      </c>
      <c r="C1" s="1" t="s">
        <v>82</v>
      </c>
      <c r="D1" s="1" t="s">
        <v>83</v>
      </c>
    </row>
    <row r="2" spans="1:4" x14ac:dyDescent="0.25">
      <c r="A2" t="s">
        <v>17</v>
      </c>
      <c r="B2" s="5">
        <v>500</v>
      </c>
      <c r="C2" s="5">
        <f>SUMIFS(Bookings!I2:I100,Bookings!A2:A100,A2)+SUMIFS(Itinerary!H2:H300,Itinerary!F2:F300,A2)</f>
        <v>486</v>
      </c>
      <c r="D2" s="5">
        <f>B2-C2</f>
        <v>14</v>
      </c>
    </row>
    <row r="3" spans="1:4" x14ac:dyDescent="0.25">
      <c r="A3" t="s">
        <v>26</v>
      </c>
      <c r="B3" s="5">
        <v>800</v>
      </c>
      <c r="C3" s="5">
        <f>SUMIFS(Bookings!I2:I100,Bookings!A2:A100,A3)+SUMIFS(Itinerary!H2:H300,Itinerary!F2:F300,A3)</f>
        <v>789</v>
      </c>
      <c r="D3" s="5">
        <f>B3-C3</f>
        <v>11</v>
      </c>
    </row>
    <row r="4" spans="1:4" x14ac:dyDescent="0.25">
      <c r="A4" t="s">
        <v>22</v>
      </c>
      <c r="B4" s="5">
        <v>250</v>
      </c>
      <c r="C4" s="5">
        <f>SUMIFS(Bookings!I2:I100,Bookings!A2:A100,A4)+SUMIFS(Itinerary!H2:H300,Itinerary!F2:F300,A4)</f>
        <v>214</v>
      </c>
      <c r="D4" s="5">
        <f>B4-C4</f>
        <v>36</v>
      </c>
    </row>
    <row r="5" spans="1:4" x14ac:dyDescent="0.25">
      <c r="A5" t="s">
        <v>35</v>
      </c>
      <c r="B5" s="5">
        <v>350</v>
      </c>
      <c r="C5" s="5">
        <f>SUMIFS(Bookings!I2:I100,Bookings!A2:A100,A5)+SUMIFS(Itinerary!H2:H300,Itinerary!F2:F300,A5)</f>
        <v>303</v>
      </c>
      <c r="D5" s="5">
        <f>B5-C5</f>
        <v>47</v>
      </c>
    </row>
    <row r="6" spans="1:4" x14ac:dyDescent="0.25">
      <c r="A6" t="s">
        <v>31</v>
      </c>
      <c r="B6" s="5">
        <v>400</v>
      </c>
      <c r="C6" s="5">
        <f>SUMIFS(Bookings!I2:I100,Bookings!A2:A100,A6)+SUMIFS(Itinerary!H2:H300,Itinerary!F2:F300,A6)</f>
        <v>248</v>
      </c>
      <c r="D6" s="5">
        <f>B6-C6</f>
        <v>152</v>
      </c>
    </row>
    <row r="7" spans="1:4" x14ac:dyDescent="0.25">
      <c r="A7" t="s">
        <v>12</v>
      </c>
      <c r="B7" s="5">
        <v>150</v>
      </c>
      <c r="C7" s="5">
        <f>SUMIFS(Bookings!I2:I100,Bookings!A2:A100,A7)+SUMIFS(Itinerary!H2:H300,Itinerary!F2:F300,A7)</f>
        <v>132</v>
      </c>
      <c r="D7" s="5">
        <f>B7-C7</f>
        <v>18</v>
      </c>
    </row>
    <row r="8" spans="1:4" x14ac:dyDescent="0.25">
      <c r="A8" t="s">
        <v>84</v>
      </c>
      <c r="B8" s="5">
        <v>100</v>
      </c>
      <c r="C8" s="5">
        <f>SUMIFS(Bookings!I2:I100,Bookings!A2:A100,A8)+SUMIFS(Itinerary!H2:H300,Itinerary!F2:F300,A8)</f>
        <v>0</v>
      </c>
      <c r="D8" s="5">
        <f>B8-C8</f>
        <v>100</v>
      </c>
    </row>
    <row r="9" spans="1:4" x14ac:dyDescent="0.25">
      <c r="A9" t="s">
        <v>85</v>
      </c>
      <c r="B9" s="5">
        <f>SUM(B2:B8)</f>
        <v>2550</v>
      </c>
      <c r="C9" s="5">
        <f>SUM(C2:C8)</f>
        <v>2172</v>
      </c>
      <c r="D9" s="5">
        <f>SUM(D2:D8)</f>
        <v>378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D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4" customWidth="1"/>
    <col min="3" max="3" width="10" customWidth="1"/>
  </cols>
  <sheetData>
    <row r="1" spans="1:4" s="1" customFormat="1" x14ac:dyDescent="0.25">
      <c r="A1" s="1" t="s">
        <v>86</v>
      </c>
      <c r="B1" s="1" t="s">
        <v>5</v>
      </c>
      <c r="C1" s="1" t="s">
        <v>87</v>
      </c>
      <c r="D1" s="1" t="s">
        <v>88</v>
      </c>
    </row>
    <row r="2" spans="1:4" x14ac:dyDescent="0.25">
      <c r="A2" t="s">
        <v>89</v>
      </c>
      <c r="B2" t="s">
        <v>90</v>
      </c>
      <c r="C2" t="s">
        <v>91</v>
      </c>
      <c r="D2" t="b">
        <v>1</v>
      </c>
    </row>
    <row r="3" spans="1:4" x14ac:dyDescent="0.25">
      <c r="A3" t="s">
        <v>92</v>
      </c>
      <c r="B3" t="s">
        <v>90</v>
      </c>
      <c r="C3" t="s">
        <v>91</v>
      </c>
      <c r="D3" t="b">
        <v>1</v>
      </c>
    </row>
    <row r="4" spans="1:4" x14ac:dyDescent="0.25">
      <c r="A4" t="s">
        <v>93</v>
      </c>
      <c r="B4" t="s">
        <v>90</v>
      </c>
      <c r="C4" t="s">
        <v>91</v>
      </c>
      <c r="D4" t="b">
        <v>1</v>
      </c>
    </row>
    <row r="5" spans="1:4" x14ac:dyDescent="0.25">
      <c r="A5" t="s">
        <v>94</v>
      </c>
      <c r="B5" t="s">
        <v>95</v>
      </c>
      <c r="C5" t="s">
        <v>91</v>
      </c>
      <c r="D5" t="b">
        <v>0</v>
      </c>
    </row>
    <row r="6" spans="1:4" x14ac:dyDescent="0.25">
      <c r="A6" t="s">
        <v>96</v>
      </c>
      <c r="B6" t="s">
        <v>95</v>
      </c>
      <c r="C6" t="s">
        <v>97</v>
      </c>
      <c r="D6" t="b">
        <v>0</v>
      </c>
    </row>
    <row r="7" spans="1:4" x14ac:dyDescent="0.25">
      <c r="A7" t="s">
        <v>98</v>
      </c>
      <c r="B7" t="s">
        <v>99</v>
      </c>
      <c r="C7" t="s">
        <v>91</v>
      </c>
      <c r="D7" t="b">
        <v>0</v>
      </c>
    </row>
    <row r="8" spans="1:4" x14ac:dyDescent="0.25">
      <c r="A8" t="s">
        <v>100</v>
      </c>
      <c r="B8" t="s">
        <v>99</v>
      </c>
      <c r="C8" t="s">
        <v>91</v>
      </c>
      <c r="D8" t="b">
        <v>0</v>
      </c>
    </row>
    <row r="9" spans="1:4" x14ac:dyDescent="0.25">
      <c r="A9" t="s">
        <v>101</v>
      </c>
      <c r="B9" t="s">
        <v>99</v>
      </c>
      <c r="C9" t="s">
        <v>91</v>
      </c>
      <c r="D9" t="b">
        <v>1</v>
      </c>
    </row>
    <row r="10" spans="1:4" x14ac:dyDescent="0.25">
      <c r="A10" t="s">
        <v>102</v>
      </c>
      <c r="B10" t="s">
        <v>103</v>
      </c>
      <c r="C10" t="s">
        <v>97</v>
      </c>
      <c r="D10" t="b">
        <v>0</v>
      </c>
    </row>
    <row r="11" spans="1:4" x14ac:dyDescent="0.25">
      <c r="A11" t="s">
        <v>104</v>
      </c>
      <c r="B11" t="s">
        <v>103</v>
      </c>
      <c r="C11" t="s">
        <v>91</v>
      </c>
      <c r="D11" t="b">
        <v>0</v>
      </c>
    </row>
    <row r="12" spans="1:4" x14ac:dyDescent="0.25">
      <c r="A12" t="s">
        <v>105</v>
      </c>
      <c r="B12" t="s">
        <v>103</v>
      </c>
      <c r="C12" t="s">
        <v>106</v>
      </c>
      <c r="D12" t="b">
        <v>1</v>
      </c>
    </row>
    <row r="13" spans="1:4" x14ac:dyDescent="0.25">
      <c r="A13" t="s">
        <v>107</v>
      </c>
      <c r="B13" t="s">
        <v>108</v>
      </c>
      <c r="C13" t="s">
        <v>91</v>
      </c>
      <c r="D13" t="b">
        <v>0</v>
      </c>
    </row>
    <row r="14" spans="1:4" x14ac:dyDescent="0.25">
      <c r="A14" t="s">
        <v>109</v>
      </c>
      <c r="B14" t="s">
        <v>108</v>
      </c>
      <c r="C14" t="s">
        <v>91</v>
      </c>
      <c r="D14" t="b">
        <v>0</v>
      </c>
    </row>
    <row r="15" spans="1:4" x14ac:dyDescent="0.25">
      <c r="A15" t="s">
        <v>110</v>
      </c>
      <c r="B15" t="s">
        <v>84</v>
      </c>
      <c r="C15" t="s">
        <v>106</v>
      </c>
      <c r="D15" t="b">
        <v>0</v>
      </c>
    </row>
    <row r="16" spans="4:4" x14ac:dyDescent="0.25"/>
    <row r="17" spans="4:4" x14ac:dyDescent="0.25"/>
    <row r="18" spans="4:4" x14ac:dyDescent="0.25"/>
    <row r="19" spans="4:4" x14ac:dyDescent="0.25"/>
    <row r="20" spans="4:4" x14ac:dyDescent="0.25"/>
    <row r="21" spans="4:4" x14ac:dyDescent="0.25"/>
    <row r="22" spans="4:4" x14ac:dyDescent="0.25"/>
    <row r="23" spans="4:4" x14ac:dyDescent="0.25"/>
    <row r="24" spans="4:4" x14ac:dyDescent="0.25"/>
    <row r="25" spans="4:4" x14ac:dyDescent="0.25"/>
    <row r="26" spans="4:4" x14ac:dyDescent="0.25"/>
    <row r="27" spans="4:4" x14ac:dyDescent="0.25"/>
    <row r="28" spans="4:4" x14ac:dyDescent="0.25"/>
    <row r="29" spans="4:4" x14ac:dyDescent="0.25"/>
    <row r="30" spans="4:4" x14ac:dyDescent="0.25"/>
    <row r="31" spans="4:4" x14ac:dyDescent="0.25"/>
    <row r="32" spans="4:4" x14ac:dyDescent="0.25"/>
    <row r="33" spans="4:4" x14ac:dyDescent="0.25"/>
    <row r="34" spans="4:4" x14ac:dyDescent="0.25"/>
    <row r="35" spans="4:4" x14ac:dyDescent="0.25"/>
    <row r="36" spans="4:4" x14ac:dyDescent="0.25"/>
    <row r="37" spans="4:4" x14ac:dyDescent="0.25"/>
    <row r="38" spans="4:4" x14ac:dyDescent="0.25"/>
    <row r="39" spans="4:4" x14ac:dyDescent="0.25"/>
    <row r="40" spans="4:4" x14ac:dyDescent="0.25"/>
    <row r="41" spans="4:4" x14ac:dyDescent="0.25"/>
    <row r="42" spans="4:4" x14ac:dyDescent="0.25"/>
    <row r="43" spans="4:4" x14ac:dyDescent="0.25"/>
    <row r="44" spans="4:4" x14ac:dyDescent="0.25"/>
    <row r="45" spans="4:4" x14ac:dyDescent="0.25"/>
    <row r="46" spans="4:4" x14ac:dyDescent="0.25"/>
    <row r="47" spans="4:4" x14ac:dyDescent="0.25"/>
    <row r="48" spans="4:4" x14ac:dyDescent="0.25"/>
    <row r="49" spans="4:4" x14ac:dyDescent="0.25"/>
    <row r="50" spans="4:4" x14ac:dyDescent="0.25"/>
  </sheetData>
  <dataValidations count="2">
    <dataValidation type="list" allowBlank="1" sqref="D10:D50">
      <formula1>"TRUE,FALSE"</formula1>
    </dataValidation>
    <dataValidation type="list" allowBlank="1" sqref="D2:D50">
      <formula1>"TRUE,FALSE"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B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6" customWidth="1"/>
  </cols>
  <sheetData>
    <row r="1" spans="1:2" s="1" customFormat="1" x14ac:dyDescent="0.25">
      <c r="A1" s="1" t="s">
        <v>86</v>
      </c>
      <c r="B1" s="1" t="s">
        <v>111</v>
      </c>
    </row>
    <row r="2" spans="1:2" x14ac:dyDescent="0.25">
      <c r="A2" t="s">
        <v>112</v>
      </c>
      <c r="B2" s="2">
        <f>MIN(Itinerary!A2:A300)</f>
        <v>46457</v>
      </c>
    </row>
    <row r="3" spans="1:2" x14ac:dyDescent="0.25">
      <c r="A3" t="s">
        <v>113</v>
      </c>
      <c r="B3" s="2">
        <f>MAX(Itinerary!A2:A300)</f>
        <v>46460</v>
      </c>
    </row>
    <row r="4" spans="1:2" x14ac:dyDescent="0.25">
      <c r="A4" t="s">
        <v>114</v>
      </c>
      <c r="B4" s="6">
        <f>B3-B2+1</f>
        <v>4</v>
      </c>
    </row>
    <row r="5" spans="1:2" x14ac:dyDescent="0.25">
      <c r="A5" t="s">
        <v>115</v>
      </c>
      <c r="B5">
        <v>2</v>
      </c>
    </row>
    <row r="6" spans="1:2" x14ac:dyDescent="0.25">
      <c r="A6" t="s">
        <v>116</v>
      </c>
      <c r="B6" s="5">
        <f>Budget!B9</f>
        <v>2550</v>
      </c>
    </row>
    <row r="7" spans="1:2" x14ac:dyDescent="0.25">
      <c r="A7" t="s">
        <v>82</v>
      </c>
      <c r="B7" s="5">
        <f>Budget!C9</f>
        <v>2172</v>
      </c>
    </row>
    <row r="8" spans="1:2" x14ac:dyDescent="0.25">
      <c r="A8" t="s">
        <v>117</v>
      </c>
      <c r="B8" s="5">
        <f>B6-B7</f>
        <v>378</v>
      </c>
    </row>
    <row r="9" spans="1:2" x14ac:dyDescent="0.25">
      <c r="A9" t="s">
        <v>118</v>
      </c>
      <c r="B9" s="5">
        <f>IF(B5=0,0,B7/B5)</f>
        <v>1086</v>
      </c>
    </row>
    <row r="10" spans="1:2" x14ac:dyDescent="0.25">
      <c r="A10" t="s">
        <v>119</v>
      </c>
      <c r="B10" s="5">
        <f>SUMIFS(Bookings!I2:I100,Bookings!J2:J100,FALSE)</f>
        <v>1075</v>
      </c>
    </row>
    <row r="11" spans="1:2" x14ac:dyDescent="0.25">
      <c r="A11" t="s">
        <v>120</v>
      </c>
      <c r="B11" s="6">
        <f>COUNTIFS('Packing List'!D2:D200,TRUE)</f>
        <v>5</v>
      </c>
    </row>
    <row r="12" spans="1:2" x14ac:dyDescent="0.25">
      <c r="A12" t="s">
        <v>121</v>
      </c>
      <c r="B12" s="6">
        <f>COUNTA('Packing List'!A2:A200)-B11</f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Itinerary</vt:lpstr>
      <vt:lpstr>Bookings</vt:lpstr>
      <vt:lpstr>Budget</vt:lpstr>
      <vt:lpstr>Packing List</vt:lpstr>
      <vt:lpstr>Trip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Travel Itinerary</dc:title>
  <dc:subject/>
  <dc:description/>
  <cp:keywords/>
  <cp:category/>
  <cp:lastModifiedBy>Unknown</cp:lastModifiedBy>
  <dcterms:created xsi:type="dcterms:W3CDTF">2026-10-18T23:17:43Z</dcterms:created>
  <dcterms:modified xsi:type="dcterms:W3CDTF">2026-10-18T23:17:43Z</dcterms:modified>
</cp:coreProperties>
</file>