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  <sheet sheetId="2" name="Summary" state="visible" r:id="rId5"/>
    <sheet sheetId="3" name="Tables" state="visible" r:id="rId6"/>
  </sheets>
  <calcPr calcId="171027"/>
</workbook>
</file>

<file path=xl/sharedStrings.xml><?xml version="1.0" encoding="utf-8"?>
<sst xmlns="http://schemas.openxmlformats.org/spreadsheetml/2006/main" count="149" uniqueCount="100">
  <si>
    <t>Household (as addressed)</t>
  </si>
  <si>
    <t>Guest names</t>
  </si>
  <si>
    <t>Side</t>
  </si>
  <si>
    <t>Group</t>
  </si>
  <si>
    <t>Mailing address</t>
  </si>
  <si>
    <t>Email or phone</t>
  </si>
  <si>
    <t>Invited</t>
  </si>
  <si>
    <t>Plus-one</t>
  </si>
  <si>
    <t>RSVP</t>
  </si>
  <si>
    <t>Attending</t>
  </si>
  <si>
    <t>Chicken</t>
  </si>
  <si>
    <t>Salmon</t>
  </si>
  <si>
    <t>Vegetarian</t>
  </si>
  <si>
    <t>Kids meal</t>
  </si>
  <si>
    <t>Meals</t>
  </si>
  <si>
    <t>Dietary notes</t>
  </si>
  <si>
    <t>Table</t>
  </si>
  <si>
    <t>Thank-you sent</t>
  </si>
  <si>
    <t>Mr. and Mrs. Robert Chen</t>
  </si>
  <si>
    <t>Robert, Linda</t>
  </si>
  <si>
    <t>Maya</t>
  </si>
  <si>
    <t>Family</t>
  </si>
  <si>
    <t>418 Elm St, Portland, OR 97214</t>
  </si>
  <si>
    <t>(503) 555-0142</t>
  </si>
  <si>
    <t>No</t>
  </si>
  <si>
    <t>Yes</t>
  </si>
  <si>
    <t/>
  </si>
  <si>
    <t>The Chen Family</t>
  </si>
  <si>
    <t>Kevin, Amy, Lily (6), Max (4)</t>
  </si>
  <si>
    <t>92 Birch Ave, Seattle, WA 98103</t>
  </si>
  <si>
    <t>kevin.chen@email.com</t>
  </si>
  <si>
    <t>Lily: no nuts</t>
  </si>
  <si>
    <t>Grandma Ruth Chen</t>
  </si>
  <si>
    <t>Ruth</t>
  </si>
  <si>
    <t>15 Oak Ln, Portland, OR 97219</t>
  </si>
  <si>
    <t>(503) 555-0188</t>
  </si>
  <si>
    <t>Soft foods, near the exit</t>
  </si>
  <si>
    <t>Ms. Priya Raman and Guest</t>
  </si>
  <si>
    <t>Priya, guest</t>
  </si>
  <si>
    <t>Friends</t>
  </si>
  <si>
    <t>2201 Pine St #4, Portland, OR 97205</t>
  </si>
  <si>
    <t>priya.r@email.com</t>
  </si>
  <si>
    <t>Ms. Jordan Ellis</t>
  </si>
  <si>
    <t>Jordan</t>
  </si>
  <si>
    <t>Work</t>
  </si>
  <si>
    <t>77 Market St, Portland, OR 97201</t>
  </si>
  <si>
    <t>jordan.ellis@email.com</t>
  </si>
  <si>
    <t>Mr. and Mrs. Tom Brooks</t>
  </si>
  <si>
    <t>Tom, Karen</t>
  </si>
  <si>
    <t>Daniel</t>
  </si>
  <si>
    <t>301 Maple Dr, Boise, ID 83702</t>
  </si>
  <si>
    <t>(208) 555-0119</t>
  </si>
  <si>
    <t>The Brooks Family</t>
  </si>
  <si>
    <t>Sean, Erin, Owen (9)</t>
  </si>
  <si>
    <t>55 Cedar Ct, Boise, ID 83706</t>
  </si>
  <si>
    <t>sean.brooks@email.com</t>
  </si>
  <si>
    <t>Pending</t>
  </si>
  <si>
    <t>Mr. Luis Ortega</t>
  </si>
  <si>
    <t>Luis</t>
  </si>
  <si>
    <t>1408 River Rd, Denver, CO 80211</t>
  </si>
  <si>
    <t>luis.ortega@email.com</t>
  </si>
  <si>
    <t>Mr. Ben Carter and Guest</t>
  </si>
  <si>
    <t>Ben, guest</t>
  </si>
  <si>
    <t>66 Lake St, Denver, CO 80205</t>
  </si>
  <si>
    <t>(720) 555-0177</t>
  </si>
  <si>
    <t>Guest is gluten free</t>
  </si>
  <si>
    <t>Ms. Hannah Wu and Mr. Alex Park</t>
  </si>
  <si>
    <t>Hannah, Alex</t>
  </si>
  <si>
    <t>Both</t>
  </si>
  <si>
    <t>930 Hawthorne Blvd, Portland, OR 97214</t>
  </si>
  <si>
    <t>hannah.wu@email.com</t>
  </si>
  <si>
    <t>Alex: vegetarian</t>
  </si>
  <si>
    <t>Mr. and Mrs. Mark Davis</t>
  </si>
  <si>
    <t>Mark, Julie</t>
  </si>
  <si>
    <t>12 Summit Way, Denver, CO 80220</t>
  </si>
  <si>
    <t>mark.davis@email.com</t>
  </si>
  <si>
    <t>Ms. Olivia Grant</t>
  </si>
  <si>
    <t>Olivia</t>
  </si>
  <si>
    <t>480 NW 23rd Ave, Portland, OR 97210</t>
  </si>
  <si>
    <t>(971) 555-0163</t>
  </si>
  <si>
    <t>What</t>
  </si>
  <si>
    <t>Households</t>
  </si>
  <si>
    <t>Guests</t>
  </si>
  <si>
    <t>Said yes</t>
  </si>
  <si>
    <t>Said no</t>
  </si>
  <si>
    <t>Waiting to hear</t>
  </si>
  <si>
    <t>Replied so far</t>
  </si>
  <si>
    <t>Maya's side</t>
  </si>
  <si>
    <t>Daniel's side</t>
  </si>
  <si>
    <t>Chicken meals</t>
  </si>
  <si>
    <t>Salmon meals</t>
  </si>
  <si>
    <t>Vegetarian meals</t>
  </si>
  <si>
    <t>Kids meals</t>
  </si>
  <si>
    <t>Meal rows to check</t>
  </si>
  <si>
    <t>Thank-you notes left</t>
  </si>
  <si>
    <t>Seats</t>
  </si>
  <si>
    <t>Seated</t>
  </si>
  <si>
    <t>Open seats</t>
  </si>
  <si>
    <t>Total</t>
  </si>
  <si>
    <t>Not seated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</si>
</sst>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R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6" customWidth="1"/>
    <col min="4" max="4" width="10" customWidth="1"/>
    <col min="5" max="5" width="34" customWidth="1"/>
    <col min="6" max="6" width="24" customWidth="1"/>
    <col min="7" max="7" width="8" customWidth="1"/>
    <col min="10" max="10" width="10" customWidth="1"/>
    <col min="11" max="12" width="8" customWidth="1"/>
    <col min="13" max="13" width="11" customWidth="1"/>
    <col min="15" max="15" width="8" customWidth="1"/>
    <col min="16" max="16" width="24" customWidth="1"/>
    <col min="17" max="17" width="7" customWidth="1"/>
    <col min="18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s="2">
        <v>2</v>
      </c>
      <c r="H2" t="s">
        <v>24</v>
      </c>
      <c r="I2" t="s">
        <v>25</v>
      </c>
      <c r="J2" s="2">
        <v>2</v>
      </c>
      <c r="K2" s="2">
        <v>1</v>
      </c>
      <c r="L2" s="2">
        <v>1</v>
      </c>
      <c r="M2" s="2">
        <v>0</v>
      </c>
      <c r="N2" s="2">
        <v>0</v>
      </c>
      <c r="O2" t="str">
        <f>IF(I2="Yes",IF(SUM(K2:N2)=J2,"OK","Check"),"")</f>
        <v>OK</v>
      </c>
      <c r="P2" t="s">
        <v>26</v>
      </c>
      <c r="Q2" s="2">
        <v>1</v>
      </c>
      <c r="R2" t="b">
        <v>1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30</v>
      </c>
      <c r="G3" s="2">
        <v>4</v>
      </c>
      <c r="H3" t="s">
        <v>24</v>
      </c>
      <c r="I3" t="s">
        <v>25</v>
      </c>
      <c r="J3" s="2">
        <v>4</v>
      </c>
      <c r="K3" s="2">
        <v>1</v>
      </c>
      <c r="L3" s="2">
        <v>0</v>
      </c>
      <c r="M3" s="2">
        <v>1</v>
      </c>
      <c r="N3" s="2">
        <v>2</v>
      </c>
      <c r="O3" t="str">
        <f>IF(I3="Yes",IF(SUM(K3:N3)=J3,"OK","Check"),"")</f>
        <v>OK</v>
      </c>
      <c r="P3" t="s">
        <v>31</v>
      </c>
      <c r="Q3" s="2">
        <v>1</v>
      </c>
      <c r="R3" t="b">
        <v>0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34</v>
      </c>
      <c r="F4" t="s">
        <v>35</v>
      </c>
      <c r="G4" s="2">
        <v>1</v>
      </c>
      <c r="H4" t="s">
        <v>24</v>
      </c>
      <c r="I4" t="s">
        <v>25</v>
      </c>
      <c r="J4" s="2">
        <v>1</v>
      </c>
      <c r="K4" s="2">
        <v>0</v>
      </c>
      <c r="L4" s="2">
        <v>0</v>
      </c>
      <c r="M4" s="2">
        <v>1</v>
      </c>
      <c r="N4" s="2">
        <v>0</v>
      </c>
      <c r="O4" t="str">
        <f>IF(I4="Yes",IF(SUM(K4:N4)=J4,"OK","Check"),"")</f>
        <v>OK</v>
      </c>
      <c r="P4" t="s">
        <v>36</v>
      </c>
      <c r="Q4" s="2">
        <v>1</v>
      </c>
      <c r="R4" t="b">
        <v>0</v>
      </c>
    </row>
    <row r="5" spans="1:18" x14ac:dyDescent="0.25">
      <c r="A5" t="s">
        <v>37</v>
      </c>
      <c r="B5" t="s">
        <v>38</v>
      </c>
      <c r="C5" t="s">
        <v>20</v>
      </c>
      <c r="D5" t="s">
        <v>39</v>
      </c>
      <c r="E5" t="s">
        <v>40</v>
      </c>
      <c r="F5" t="s">
        <v>41</v>
      </c>
      <c r="G5" s="2">
        <v>2</v>
      </c>
      <c r="H5" t="s">
        <v>25</v>
      </c>
      <c r="I5" t="s">
        <v>25</v>
      </c>
      <c r="J5" s="2">
        <v>2</v>
      </c>
      <c r="K5" s="2">
        <v>0</v>
      </c>
      <c r="L5" s="2">
        <v>1</v>
      </c>
      <c r="M5" s="2">
        <v>1</v>
      </c>
      <c r="N5" s="2">
        <v>0</v>
      </c>
      <c r="O5" t="str">
        <f>IF(I5="Yes",IF(SUM(K5:N5)=J5,"OK","Check"),"")</f>
        <v>OK</v>
      </c>
      <c r="P5" t="s">
        <v>26</v>
      </c>
      <c r="Q5" s="2">
        <v>4</v>
      </c>
      <c r="R5" t="b">
        <v>0</v>
      </c>
    </row>
    <row r="6" spans="1:18" x14ac:dyDescent="0.25">
      <c r="A6" t="s">
        <v>42</v>
      </c>
      <c r="B6" t="s">
        <v>43</v>
      </c>
      <c r="C6" t="s">
        <v>20</v>
      </c>
      <c r="D6" t="s">
        <v>44</v>
      </c>
      <c r="E6" t="s">
        <v>45</v>
      </c>
      <c r="F6" t="s">
        <v>46</v>
      </c>
      <c r="G6" s="2">
        <v>1</v>
      </c>
      <c r="H6" t="s">
        <v>24</v>
      </c>
      <c r="I6" t="s">
        <v>24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t="str">
        <f>IF(I6="Yes",IF(SUM(K6:N6)=J6,"OK","Check"),"")</f>
        <v/>
      </c>
      <c r="P6" t="s">
        <v>26</v>
      </c>
      <c r="Q6" s="2"/>
      <c r="R6" t="b">
        <v>0</v>
      </c>
    </row>
    <row r="7" spans="1:18" x14ac:dyDescent="0.25">
      <c r="A7" t="s">
        <v>47</v>
      </c>
      <c r="B7" t="s">
        <v>48</v>
      </c>
      <c r="C7" t="s">
        <v>49</v>
      </c>
      <c r="D7" t="s">
        <v>21</v>
      </c>
      <c r="E7" t="s">
        <v>50</v>
      </c>
      <c r="F7" t="s">
        <v>51</v>
      </c>
      <c r="G7" s="2">
        <v>2</v>
      </c>
      <c r="H7" t="s">
        <v>24</v>
      </c>
      <c r="I7" t="s">
        <v>25</v>
      </c>
      <c r="J7" s="2">
        <v>2</v>
      </c>
      <c r="K7" s="2">
        <v>1</v>
      </c>
      <c r="L7" s="2">
        <v>1</v>
      </c>
      <c r="M7" s="2">
        <v>0</v>
      </c>
      <c r="N7" s="2">
        <v>0</v>
      </c>
      <c r="O7" t="str">
        <f>IF(I7="Yes",IF(SUM(K7:N7)=J7,"OK","Check"),"")</f>
        <v>OK</v>
      </c>
      <c r="P7" t="s">
        <v>26</v>
      </c>
      <c r="Q7" s="2">
        <v>2</v>
      </c>
      <c r="R7" t="b">
        <v>1</v>
      </c>
    </row>
    <row r="8" spans="1:18" x14ac:dyDescent="0.25">
      <c r="A8" t="s">
        <v>52</v>
      </c>
      <c r="B8" t="s">
        <v>53</v>
      </c>
      <c r="C8" t="s">
        <v>49</v>
      </c>
      <c r="D8" t="s">
        <v>21</v>
      </c>
      <c r="E8" t="s">
        <v>54</v>
      </c>
      <c r="F8" t="s">
        <v>55</v>
      </c>
      <c r="G8" s="2">
        <v>3</v>
      </c>
      <c r="H8" t="s">
        <v>24</v>
      </c>
      <c r="I8" t="s">
        <v>56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t="str">
        <f>IF(I8="Yes",IF(SUM(K8:N8)=J8,"OK","Check"),"")</f>
        <v/>
      </c>
      <c r="P8" t="s">
        <v>26</v>
      </c>
      <c r="Q8" s="2"/>
      <c r="R8" t="b">
        <v>0</v>
      </c>
    </row>
    <row r="9" spans="1:18" x14ac:dyDescent="0.25">
      <c r="A9" t="s">
        <v>57</v>
      </c>
      <c r="B9" t="s">
        <v>58</v>
      </c>
      <c r="C9" t="s">
        <v>49</v>
      </c>
      <c r="D9" t="s">
        <v>39</v>
      </c>
      <c r="E9" t="s">
        <v>59</v>
      </c>
      <c r="F9" t="s">
        <v>60</v>
      </c>
      <c r="G9" s="2">
        <v>1</v>
      </c>
      <c r="H9" t="s">
        <v>24</v>
      </c>
      <c r="I9" t="s">
        <v>25</v>
      </c>
      <c r="J9" s="2">
        <v>1</v>
      </c>
      <c r="K9" s="2">
        <v>1</v>
      </c>
      <c r="L9" s="2">
        <v>0</v>
      </c>
      <c r="M9" s="2">
        <v>0</v>
      </c>
      <c r="N9" s="2">
        <v>0</v>
      </c>
      <c r="O9" t="str">
        <f>IF(I9="Yes",IF(SUM(K9:N9)=J9,"OK","Check"),"")</f>
        <v>OK</v>
      </c>
      <c r="P9" t="s">
        <v>26</v>
      </c>
      <c r="Q9" s="2">
        <v>5</v>
      </c>
      <c r="R9" t="b">
        <v>0</v>
      </c>
    </row>
    <row r="10" spans="1:18" x14ac:dyDescent="0.25">
      <c r="A10" t="s">
        <v>61</v>
      </c>
      <c r="B10" t="s">
        <v>62</v>
      </c>
      <c r="C10" t="s">
        <v>49</v>
      </c>
      <c r="D10" t="s">
        <v>39</v>
      </c>
      <c r="E10" t="s">
        <v>63</v>
      </c>
      <c r="F10" t="s">
        <v>64</v>
      </c>
      <c r="G10" s="2">
        <v>2</v>
      </c>
      <c r="H10" t="s">
        <v>25</v>
      </c>
      <c r="I10" t="s">
        <v>25</v>
      </c>
      <c r="J10" s="2">
        <v>2</v>
      </c>
      <c r="K10" s="2">
        <v>1</v>
      </c>
      <c r="L10" s="2">
        <v>0</v>
      </c>
      <c r="M10" s="2">
        <v>0</v>
      </c>
      <c r="N10" s="2">
        <v>0</v>
      </c>
      <c r="O10" t="str">
        <f>IF(I10="Yes",IF(SUM(K10:N10)=J10,"OK","Check"),"")</f>
        <v>Check</v>
      </c>
      <c r="P10" t="s">
        <v>65</v>
      </c>
      <c r="Q10" s="2">
        <v>5</v>
      </c>
      <c r="R10" t="b">
        <v>0</v>
      </c>
    </row>
    <row r="11" spans="1:18" x14ac:dyDescent="0.25">
      <c r="A11" t="s">
        <v>66</v>
      </c>
      <c r="B11" t="s">
        <v>67</v>
      </c>
      <c r="C11" t="s">
        <v>68</v>
      </c>
      <c r="D11" t="s">
        <v>39</v>
      </c>
      <c r="E11" t="s">
        <v>69</v>
      </c>
      <c r="F11" t="s">
        <v>70</v>
      </c>
      <c r="G11" s="2">
        <v>2</v>
      </c>
      <c r="H11" t="s">
        <v>24</v>
      </c>
      <c r="I11" t="s">
        <v>25</v>
      </c>
      <c r="J11" s="2">
        <v>2</v>
      </c>
      <c r="K11" s="2">
        <v>0</v>
      </c>
      <c r="L11" s="2">
        <v>1</v>
      </c>
      <c r="M11" s="2">
        <v>1</v>
      </c>
      <c r="N11" s="2">
        <v>0</v>
      </c>
      <c r="O11" t="str">
        <f>IF(I11="Yes",IF(SUM(K11:N11)=J11,"OK","Check"),"")</f>
        <v>OK</v>
      </c>
      <c r="P11" t="s">
        <v>71</v>
      </c>
      <c r="Q11" s="2">
        <v>4</v>
      </c>
      <c r="R11" t="b">
        <v>0</v>
      </c>
    </row>
    <row r="12" spans="1:18" x14ac:dyDescent="0.25">
      <c r="A12" t="s">
        <v>72</v>
      </c>
      <c r="B12" t="s">
        <v>73</v>
      </c>
      <c r="C12" t="s">
        <v>49</v>
      </c>
      <c r="D12" t="s">
        <v>44</v>
      </c>
      <c r="E12" t="s">
        <v>74</v>
      </c>
      <c r="F12" t="s">
        <v>75</v>
      </c>
      <c r="G12" s="2">
        <v>2</v>
      </c>
      <c r="H12" t="s">
        <v>24</v>
      </c>
      <c r="I12" t="s">
        <v>24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t="str">
        <f>IF(I12="Yes",IF(SUM(K12:N12)=J12,"OK","Check"),"")</f>
        <v/>
      </c>
      <c r="P12" t="s">
        <v>26</v>
      </c>
      <c r="Q12" s="2"/>
      <c r="R12" t="b">
        <v>0</v>
      </c>
    </row>
    <row r="13" spans="1:18" x14ac:dyDescent="0.25">
      <c r="A13" t="s">
        <v>76</v>
      </c>
      <c r="B13" t="s">
        <v>77</v>
      </c>
      <c r="C13" t="s">
        <v>68</v>
      </c>
      <c r="D13" t="s">
        <v>39</v>
      </c>
      <c r="E13" t="s">
        <v>78</v>
      </c>
      <c r="F13" t="s">
        <v>79</v>
      </c>
      <c r="G13" s="2">
        <v>1</v>
      </c>
      <c r="H13" t="s">
        <v>24</v>
      </c>
      <c r="I13" t="s">
        <v>56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t="str">
        <f>IF(I13="Yes",IF(SUM(K13:N13)=J13,"OK","Check"),"")</f>
        <v/>
      </c>
      <c r="P13" t="s">
        <v>26</v>
      </c>
      <c r="Q13" s="2"/>
      <c r="R13" t="b">
        <v>0</v>
      </c>
    </row>
    <row r="14" spans="18:18" x14ac:dyDescent="0.25"/>
    <row r="15" spans="18:18" x14ac:dyDescent="0.25"/>
    <row r="16" spans="18:18" x14ac:dyDescent="0.25"/>
    <row r="17" spans="18:18" x14ac:dyDescent="0.25"/>
    <row r="18" spans="18:18" x14ac:dyDescent="0.25"/>
    <row r="19" spans="18:18" x14ac:dyDescent="0.25"/>
    <row r="20" spans="18:18" x14ac:dyDescent="0.25"/>
    <row r="21" spans="18:18" x14ac:dyDescent="0.25"/>
    <row r="22" spans="18:18" x14ac:dyDescent="0.25"/>
    <row r="23" spans="18:18" x14ac:dyDescent="0.25"/>
    <row r="24" spans="18:18" x14ac:dyDescent="0.25"/>
    <row r="25" spans="18:18" x14ac:dyDescent="0.25"/>
    <row r="26" spans="18:18" x14ac:dyDescent="0.25"/>
    <row r="27" spans="18:18" x14ac:dyDescent="0.25"/>
    <row r="28" spans="18:18" x14ac:dyDescent="0.25"/>
    <row r="29" spans="18:18" x14ac:dyDescent="0.25"/>
    <row r="30" spans="18:18" x14ac:dyDescent="0.25"/>
    <row r="31" spans="18:18" x14ac:dyDescent="0.25"/>
    <row r="32" spans="18:18" x14ac:dyDescent="0.25"/>
    <row r="33" spans="18:18" x14ac:dyDescent="0.25"/>
    <row r="34" spans="18:18" x14ac:dyDescent="0.25"/>
    <row r="35" spans="18:18" x14ac:dyDescent="0.25"/>
    <row r="36" spans="18:18" x14ac:dyDescent="0.25"/>
    <row r="37" spans="18:18" x14ac:dyDescent="0.25"/>
    <row r="38" spans="18:18" x14ac:dyDescent="0.25"/>
    <row r="39" spans="18:18" x14ac:dyDescent="0.25"/>
    <row r="40" spans="18:18" x14ac:dyDescent="0.25"/>
    <row r="41" spans="18:18" x14ac:dyDescent="0.25"/>
    <row r="42" spans="18:18" x14ac:dyDescent="0.25"/>
    <row r="43" spans="18:18" x14ac:dyDescent="0.25"/>
    <row r="44" spans="18:18" x14ac:dyDescent="0.25"/>
    <row r="45" spans="18:18" x14ac:dyDescent="0.25"/>
    <row r="46" spans="18:18" x14ac:dyDescent="0.25"/>
    <row r="47" spans="18:18" x14ac:dyDescent="0.25"/>
    <row r="48" spans="18:18" x14ac:dyDescent="0.25"/>
    <row r="49" spans="18:18" x14ac:dyDescent="0.25"/>
    <row r="50" spans="18:18" x14ac:dyDescent="0.25"/>
  </sheetData>
  <dataValidations count="2">
    <dataValidation type="list" allowBlank="1" sqref="R10:R50">
      <formula1>"TRUE,FALSE"</formula1>
    </dataValidation>
    <dataValidation type="list" allowBlank="1" sqref="R2:R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10" customWidth="1"/>
  </cols>
  <sheetData>
    <row r="1" spans="1:3" s="1" customFormat="1" x14ac:dyDescent="0.25">
      <c r="A1" s="1" t="s">
        <v>80</v>
      </c>
      <c r="B1" s="1" t="s">
        <v>81</v>
      </c>
      <c r="C1" s="1" t="s">
        <v>82</v>
      </c>
    </row>
    <row r="2" spans="1:3" x14ac:dyDescent="0.25">
      <c r="A2" t="s">
        <v>6</v>
      </c>
      <c r="B2" s="2">
        <f>COUNTA('Guest List'!A2:A500)</f>
        <v>12</v>
      </c>
      <c r="C2" s="2">
        <f>SUM('Guest List'!G2:G500)</f>
        <v>23</v>
      </c>
    </row>
    <row r="3" spans="1:3" x14ac:dyDescent="0.25">
      <c r="A3" t="s">
        <v>83</v>
      </c>
      <c r="B3" s="2">
        <f>COUNTIFS('Guest List'!I2:I500,"Yes")</f>
        <v>8</v>
      </c>
      <c r="C3" s="2">
        <f>SUM('Guest List'!J2:J500)</f>
        <v>16</v>
      </c>
    </row>
    <row r="4" spans="1:3" x14ac:dyDescent="0.25">
      <c r="A4" t="s">
        <v>84</v>
      </c>
      <c r="B4" s="2">
        <f>COUNTIFS('Guest List'!I2:I500,"No")</f>
        <v>2</v>
      </c>
      <c r="C4" s="2">
        <f>SUMIFS('Guest List'!G2:G500,'Guest List'!I2:I500,"No")</f>
        <v>3</v>
      </c>
    </row>
    <row r="5" spans="1:3" x14ac:dyDescent="0.25">
      <c r="A5" t="s">
        <v>85</v>
      </c>
      <c r="B5" s="2">
        <f>COUNTIFS('Guest List'!I2:I500,"Pending")</f>
        <v>2</v>
      </c>
      <c r="C5" s="2">
        <f>SUMIFS('Guest List'!G2:G500,'Guest List'!I2:I500,"Pending")</f>
        <v>4</v>
      </c>
    </row>
    <row r="6" spans="1:3" x14ac:dyDescent="0.25">
      <c r="A6" t="s">
        <v>86</v>
      </c>
      <c r="B6" s="3">
        <f>IF(B2=0,0,(B3+B4)/B2)</f>
        <v>0.8333333333333334</v>
      </c>
      <c r="C6" s="3">
        <f>IF(C2=0,0,(C3+C4)/C2)</f>
        <v>0.8260869565217391</v>
      </c>
    </row>
    <row r="7" spans="1:3" x14ac:dyDescent="0.25">
      <c r="A7" t="s">
        <v>87</v>
      </c>
      <c r="B7" s="2">
        <f>COUNTIFS('Guest List'!C2:C500,"Maya")</f>
        <v>5</v>
      </c>
      <c r="C7" s="2">
        <f>SUMIFS('Guest List'!G2:G500,'Guest List'!C2:C500,"Maya")</f>
        <v>10</v>
      </c>
    </row>
    <row r="8" spans="1:3" x14ac:dyDescent="0.25">
      <c r="A8" t="s">
        <v>88</v>
      </c>
      <c r="B8" s="2">
        <f>COUNTIFS('Guest List'!C2:C500,"Daniel")</f>
        <v>5</v>
      </c>
      <c r="C8" s="2">
        <f>SUMIFS('Guest List'!G2:G500,'Guest List'!C2:C500,"Daniel")</f>
        <v>10</v>
      </c>
    </row>
    <row r="9" spans="1:3" x14ac:dyDescent="0.25">
      <c r="A9" t="s">
        <v>68</v>
      </c>
      <c r="B9" s="2">
        <f>COUNTIFS('Guest List'!C2:C500,"Both")</f>
        <v>2</v>
      </c>
      <c r="C9" s="2">
        <f>SUMIFS('Guest List'!G2:G500,'Guest List'!C2:C500,"Both")</f>
        <v>3</v>
      </c>
    </row>
    <row r="10" spans="1:3" x14ac:dyDescent="0.25">
      <c r="A10" t="s">
        <v>89</v>
      </c>
      <c r="B10" s="2"/>
      <c r="C10" s="2">
        <f>SUM('Guest List'!K2:K500)</f>
        <v>5</v>
      </c>
    </row>
    <row r="11" spans="1:3" x14ac:dyDescent="0.25">
      <c r="A11" t="s">
        <v>90</v>
      </c>
      <c r="B11" s="2"/>
      <c r="C11" s="2">
        <f>SUM('Guest List'!L2:L500)</f>
        <v>4</v>
      </c>
    </row>
    <row r="12" spans="1:3" x14ac:dyDescent="0.25">
      <c r="A12" t="s">
        <v>91</v>
      </c>
      <c r="B12" s="2"/>
      <c r="C12" s="2">
        <f>SUM('Guest List'!M2:M500)</f>
        <v>4</v>
      </c>
    </row>
    <row r="13" spans="1:3" x14ac:dyDescent="0.25">
      <c r="A13" t="s">
        <v>92</v>
      </c>
      <c r="B13" s="2"/>
      <c r="C13" s="2">
        <f>SUM('Guest List'!N2:N500)</f>
        <v>2</v>
      </c>
    </row>
    <row r="14" spans="1:3" x14ac:dyDescent="0.25">
      <c r="A14" t="s">
        <v>93</v>
      </c>
      <c r="B14" s="2">
        <f>COUNTIFS('Guest List'!O2:O500,"Check")</f>
        <v>1</v>
      </c>
      <c r="C14" s="2"/>
    </row>
    <row r="15" spans="1:3" x14ac:dyDescent="0.25">
      <c r="A15" t="s">
        <v>94</v>
      </c>
      <c r="B15" s="2">
        <f>COUNTIFS('Guest List'!I2:I500,"Yes",'Guest List'!R2:R500,FALSE)</f>
        <v>6</v>
      </c>
      <c r="C15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8" customWidth="1"/>
    <col min="4" max="4" width="11" customWidth="1"/>
  </cols>
  <sheetData>
    <row r="1" spans="1:4" s="1" customFormat="1" x14ac:dyDescent="0.25">
      <c r="A1" s="1" t="s">
        <v>16</v>
      </c>
      <c r="B1" s="1" t="s">
        <v>95</v>
      </c>
      <c r="C1" s="1" t="s">
        <v>96</v>
      </c>
      <c r="D1" s="1" t="s">
        <v>97</v>
      </c>
    </row>
    <row r="2" spans="1:4" x14ac:dyDescent="0.25">
      <c r="A2" s="2">
        <v>1</v>
      </c>
      <c r="B2" s="2">
        <v>8</v>
      </c>
      <c r="C2" s="2">
        <f>SUMIFS('Guest List'!J2:J500,'Guest List'!Q2:Q500,A2)</f>
        <v>7</v>
      </c>
      <c r="D2" s="2">
        <f>B2-C2</f>
        <v>1</v>
      </c>
    </row>
    <row r="3" spans="1:4" x14ac:dyDescent="0.25">
      <c r="A3" s="2">
        <v>2</v>
      </c>
      <c r="B3" s="2">
        <v>8</v>
      </c>
      <c r="C3" s="2">
        <f>SUMIFS('Guest List'!J2:J500,'Guest List'!Q2:Q500,A3)</f>
        <v>2</v>
      </c>
      <c r="D3" s="2">
        <f>B3-C3</f>
        <v>6</v>
      </c>
    </row>
    <row r="4" spans="1:4" x14ac:dyDescent="0.25">
      <c r="A4" s="2">
        <v>3</v>
      </c>
      <c r="B4" s="2">
        <v>8</v>
      </c>
      <c r="C4" s="2">
        <f>SUMIFS('Guest List'!J2:J500,'Guest List'!Q2:Q500,A4)</f>
        <v>0</v>
      </c>
      <c r="D4" s="2">
        <f>B4-C4</f>
        <v>8</v>
      </c>
    </row>
    <row r="5" spans="1:4" x14ac:dyDescent="0.25">
      <c r="A5" s="2">
        <v>4</v>
      </c>
      <c r="B5" s="2">
        <v>8</v>
      </c>
      <c r="C5" s="2">
        <f>SUMIFS('Guest List'!J2:J500,'Guest List'!Q2:Q500,A5)</f>
        <v>4</v>
      </c>
      <c r="D5" s="2">
        <f>B5-C5</f>
        <v>4</v>
      </c>
    </row>
    <row r="6" spans="1:4" x14ac:dyDescent="0.25">
      <c r="A6" s="2">
        <v>5</v>
      </c>
      <c r="B6" s="2">
        <v>8</v>
      </c>
      <c r="C6" s="2">
        <f>SUMIFS('Guest List'!J2:J500,'Guest List'!Q2:Q500,A6)</f>
        <v>3</v>
      </c>
      <c r="D6" s="2">
        <f>B6-C6</f>
        <v>5</v>
      </c>
    </row>
    <row r="7" spans="1:4" x14ac:dyDescent="0.25">
      <c r="A7" s="2">
        <v>6</v>
      </c>
      <c r="B7" s="2">
        <v>10</v>
      </c>
      <c r="C7" s="2">
        <f>SUMIFS('Guest List'!J2:J500,'Guest List'!Q2:Q500,A7)</f>
        <v>0</v>
      </c>
      <c r="D7" s="2">
        <f>B7-C7</f>
        <v>10</v>
      </c>
    </row>
    <row r="8" spans="1:4" x14ac:dyDescent="0.25">
      <c r="A8" s="2" t="s">
        <v>98</v>
      </c>
      <c r="B8" s="2">
        <f>SUM(B2:B7)</f>
        <v>50</v>
      </c>
      <c r="C8" s="2">
        <f>SUM(C2:C7)</f>
        <v>16</v>
      </c>
      <c r="D8" s="2">
        <f>SUM(D2:D7)</f>
        <v>34</v>
      </c>
    </row>
    <row r="9" spans="1:4" x14ac:dyDescent="0.25">
      <c r="A9" s="2" t="s">
        <v>99</v>
      </c>
      <c r="B9" s="2"/>
      <c r="C9" s="2">
        <f>Summary!C3-C8</f>
        <v>0</v>
      </c>
      <c r="D9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Guest List</vt:lpstr>
      <vt:lpstr>Summary</vt:lpstr>
      <vt:lpstr>Tables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Wedding Guest List</dc:title>
  <dc:subject/>
  <dc:description/>
  <cp:keywords/>
  <cp:category/>
  <cp:lastModifiedBy>Unknown</cp:lastModifiedBy>
  <dcterms:created xsi:type="dcterms:W3CDTF">2026-10-18T23:17:44Z</dcterms:created>
  <dcterms:modified xsi:type="dcterms:W3CDTF">2026-10-18T23:17:44Z</dcterms:modified>
</cp:coreProperties>
</file>