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Checklist" state="visible" r:id="rId5"/>
    <sheet sheetId="3" name="Budget" state="visible" r:id="rId6"/>
    <sheet sheetId="4" name="Vendors" state="visible" r:id="rId7"/>
  </sheets>
  <calcPr calcId="171027"/>
</workbook>
</file>

<file path=xl/sharedStrings.xml><?xml version="1.0" encoding="utf-8"?>
<sst xmlns="http://schemas.openxmlformats.org/spreadsheetml/2006/main" count="218" uniqueCount="118">
  <si>
    <t>Wedding date</t>
  </si>
  <si>
    <t>Total budget</t>
  </si>
  <si>
    <t>Guests (estimate)</t>
  </si>
  <si>
    <t>Estimated cost</t>
  </si>
  <si>
    <t>Booked</t>
  </si>
  <si>
    <t>Paid so far</t>
  </si>
  <si>
    <t>Still owed</t>
  </si>
  <si>
    <t>Budget not booked</t>
  </si>
  <si>
    <t>Checklist done</t>
  </si>
  <si>
    <t>Months before</t>
  </si>
  <si>
    <t>Due by</t>
  </si>
  <si>
    <t>Task</t>
  </si>
  <si>
    <t>Area</t>
  </si>
  <si>
    <t>Who</t>
  </si>
  <si>
    <t>Done</t>
  </si>
  <si>
    <t>Notes</t>
  </si>
  <si>
    <t>Set your total budget</t>
  </si>
  <si>
    <t>Budget</t>
  </si>
  <si>
    <t>Both</t>
  </si>
  <si>
    <t/>
  </si>
  <si>
    <t>Draft a guest list and rough headcount</t>
  </si>
  <si>
    <t>Guests</t>
  </si>
  <si>
    <t>Pick a date and book the venue</t>
  </si>
  <si>
    <t>Venue</t>
  </si>
  <si>
    <t>Book the photographer</t>
  </si>
  <si>
    <t>Vendors</t>
  </si>
  <si>
    <t>Maya</t>
  </si>
  <si>
    <t>Book the caterer (if not with the venue)</t>
  </si>
  <si>
    <t>Daniel</t>
  </si>
  <si>
    <t>Choose your wedding party</t>
  </si>
  <si>
    <t>People</t>
  </si>
  <si>
    <t>Book the officiant</t>
  </si>
  <si>
    <t>Book a DJ or band</t>
  </si>
  <si>
    <t>Make a wedding website</t>
  </si>
  <si>
    <t>Shop for wedding dress or suit</t>
  </si>
  <si>
    <t>Attire</t>
  </si>
  <si>
    <t>Reserve a hotel room block for guests</t>
  </si>
  <si>
    <t>Send save the dates</t>
  </si>
  <si>
    <t>Book the florist</t>
  </si>
  <si>
    <t>Book hair and makeup</t>
  </si>
  <si>
    <t>Order the cake</t>
  </si>
  <si>
    <t>Rent tables, chairs and linens</t>
  </si>
  <si>
    <t>Set up a gift registry</t>
  </si>
  <si>
    <t>Book transportation</t>
  </si>
  <si>
    <t>Plan the rehearsal dinner</t>
  </si>
  <si>
    <t>Events</t>
  </si>
  <si>
    <t>Buy wedding rings</t>
  </si>
  <si>
    <t>Order invitations</t>
  </si>
  <si>
    <t>First dress or suit fitting</t>
  </si>
  <si>
    <t>Mail invitations</t>
  </si>
  <si>
    <t>Apply for the marriage license (check your state's timing)</t>
  </si>
  <si>
    <t>Legal</t>
  </si>
  <si>
    <t>Finalize the ceremony with your officiant</t>
  </si>
  <si>
    <t>Ceremony</t>
  </si>
  <si>
    <t>Give the final headcount to the caterer</t>
  </si>
  <si>
    <t>Make the seating chart</t>
  </si>
  <si>
    <t>Confirm times with every vendor</t>
  </si>
  <si>
    <t>Write vows and toasts</t>
  </si>
  <si>
    <t>Final fitting and pick up attire</t>
  </si>
  <si>
    <t>Pay final balances and prep vendor tips</t>
  </si>
  <si>
    <t>Pack for the honeymoon</t>
  </si>
  <si>
    <t>Honeymoon</t>
  </si>
  <si>
    <t>Hand off the day-of timeline and rings</t>
  </si>
  <si>
    <t>Day of</t>
  </si>
  <si>
    <t>Category</t>
  </si>
  <si>
    <t>Estimated</t>
  </si>
  <si>
    <t>Under or over</t>
  </si>
  <si>
    <t>Catering</t>
  </si>
  <si>
    <t>Photography</t>
  </si>
  <si>
    <t>Music</t>
  </si>
  <si>
    <t>Flowers</t>
  </si>
  <si>
    <t>Hair and makeup</t>
  </si>
  <si>
    <t>Cake</t>
  </si>
  <si>
    <t>Officiant</t>
  </si>
  <si>
    <t>Rings</t>
  </si>
  <si>
    <t>Invitations</t>
  </si>
  <si>
    <t>Rentals</t>
  </si>
  <si>
    <t>Transportation</t>
  </si>
  <si>
    <t>Other</t>
  </si>
  <si>
    <t>Total</t>
  </si>
  <si>
    <t>Company</t>
  </si>
  <si>
    <t>Contact</t>
  </si>
  <si>
    <t>Phone</t>
  </si>
  <si>
    <t>Email</t>
  </si>
  <si>
    <t>Contract signed</t>
  </si>
  <si>
    <t>Total cost</t>
  </si>
  <si>
    <t>Deposit paid</t>
  </si>
  <si>
    <t>Paid in full</t>
  </si>
  <si>
    <t>Balance due</t>
  </si>
  <si>
    <t>Balance due by</t>
  </si>
  <si>
    <t>Willow Creek Barn</t>
  </si>
  <si>
    <t>Sara Holt</t>
  </si>
  <si>
    <t>(503) 555-0110</t>
  </si>
  <si>
    <t>events@willowcreekbarn.com</t>
  </si>
  <si>
    <t>Harvest Table Catering</t>
  </si>
  <si>
    <t>Mike Russo</t>
  </si>
  <si>
    <t>(503) 555-0135</t>
  </si>
  <si>
    <t>mike@harvesttable.com</t>
  </si>
  <si>
    <t>Lena Ford Photo</t>
  </si>
  <si>
    <t>Lena Ford</t>
  </si>
  <si>
    <t>(971) 555-0177</t>
  </si>
  <si>
    <t>hello@lenafordphoto.com</t>
  </si>
  <si>
    <t>Bella Bridal</t>
  </si>
  <si>
    <t>Jen Cole</t>
  </si>
  <si>
    <t>(503) 555-0191</t>
  </si>
  <si>
    <t>jen@bellabridal.com</t>
  </si>
  <si>
    <t>Rev. Grace Lin</t>
  </si>
  <si>
    <t>Grace Lin</t>
  </si>
  <si>
    <t>(503) 555-0122</t>
  </si>
  <si>
    <t>gracelin@email.com</t>
  </si>
  <si>
    <t>Spin City DJs</t>
  </si>
  <si>
    <t>Andre Banks</t>
  </si>
  <si>
    <t>(503) 555-0166</t>
  </si>
  <si>
    <t>book@spincitydjs.com</t>
  </si>
  <si>
    <t>Petal and Stem</t>
  </si>
  <si>
    <t>Rosa Diaz</t>
  </si>
  <si>
    <t>(503) 555-0104</t>
  </si>
  <si>
    <t>rosa@petalandstem.com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</si>
</sst>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mm d, yyyy"/>
    <numFmt numFmtId="165" formatCode="&quot;$&quot;#,##0.00"/>
    <numFmt numFmtId="166" formatCode="#,##0.##"/>
    <numFmt numFmtId="167" formatCode="0.0%"/>
  </numFmts>
  <fonts count="2" x14ac:knownFonts="1">
    <font>
      <color theme="1"/>
      <family val="2"/>
      <scheme val="minor"/>
      <sz val="11"/>
      <name val="Calibri"/>
    </font>
    <font>
      <b/>
      <color rgb="FF2A3642"/>
    </font>
  </fonts>
  <fills count="3">
    <fill>
      <patternFill patternType="none"/>
    </fill>
    <fill>
      <patternFill patternType="gray125"/>
    </fill>
    <fill>
      <patternFill patternType="solid">
        <fgColor rgb="FFC6EAD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3" customWidth="1"/>
    <col min="3" max="3" width="16" customWidth="1"/>
    <col min="4" max="4" width="14" customWidth="1"/>
    <col min="5" max="7" width="13" customWidth="1"/>
    <col min="8" max="8" width="17" customWidth="1"/>
    <col min="9" max="9" width="14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>
        <v>46550</v>
      </c>
      <c r="B2" s="3">
        <v>35000</v>
      </c>
      <c r="C2" s="4">
        <v>120</v>
      </c>
      <c r="D2" s="3">
        <f>Budget!B16</f>
        <v>33000</v>
      </c>
      <c r="E2" s="3">
        <f>Budget!C16</f>
        <v>26700</v>
      </c>
      <c r="F2" s="3">
        <f>Budget!D16</f>
        <v>7500</v>
      </c>
      <c r="G2" s="3">
        <f>Budget!E16</f>
        <v>19200</v>
      </c>
      <c r="H2" s="3">
        <f>B2-E2</f>
        <v>8300</v>
      </c>
      <c r="I2" s="5">
        <f>COUNTIFS(Checklist!F2:F200,TRUE)/COUNTA(Checklist!C2:C200)</f>
        <v>0.24242424242424243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G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4" customWidth="1"/>
    <col min="3" max="3" width="46" customWidth="1"/>
    <col min="4" max="4" width="12" customWidth="1"/>
    <col min="6" max="6" width="7" customWidth="1"/>
    <col min="7" max="7" width="28" customWidth="1"/>
  </cols>
  <sheetData>
    <row r="1" spans="1:7" s="1" customFormat="1" x14ac:dyDescent="0.2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</row>
    <row r="2" spans="1:7" x14ac:dyDescent="0.25">
      <c r="A2" s="4">
        <v>12</v>
      </c>
      <c r="B2" s="2">
        <f>Overview!$A$2-ROUND(A2*30.4,0)</f>
        <v>46185</v>
      </c>
      <c r="C2" t="s">
        <v>16</v>
      </c>
      <c r="D2" t="s">
        <v>17</v>
      </c>
      <c r="E2" t="s">
        <v>18</v>
      </c>
      <c r="F2" t="b">
        <v>1</v>
      </c>
      <c r="G2" t="s">
        <v>19</v>
      </c>
    </row>
    <row r="3" spans="1:7" x14ac:dyDescent="0.25">
      <c r="A3" s="4">
        <v>12</v>
      </c>
      <c r="B3" s="2">
        <f>Overview!$A$2-ROUND(A3*30.4,0)</f>
        <v>46185</v>
      </c>
      <c r="C3" t="s">
        <v>20</v>
      </c>
      <c r="D3" t="s">
        <v>21</v>
      </c>
      <c r="E3" t="s">
        <v>18</v>
      </c>
      <c r="F3" t="b">
        <v>1</v>
      </c>
      <c r="G3" t="s">
        <v>19</v>
      </c>
    </row>
    <row r="4" spans="1:7" x14ac:dyDescent="0.25">
      <c r="A4" s="4">
        <v>12</v>
      </c>
      <c r="B4" s="2">
        <f>Overview!$A$2-ROUND(A4*30.4,0)</f>
        <v>46185</v>
      </c>
      <c r="C4" t="s">
        <v>22</v>
      </c>
      <c r="D4" t="s">
        <v>23</v>
      </c>
      <c r="E4" t="s">
        <v>18</v>
      </c>
      <c r="F4" t="b">
        <v>1</v>
      </c>
      <c r="G4" t="s">
        <v>19</v>
      </c>
    </row>
    <row r="5" spans="1:7" x14ac:dyDescent="0.25">
      <c r="A5" s="4">
        <v>11</v>
      </c>
      <c r="B5" s="2">
        <f>Overview!$A$2-ROUND(A5*30.4,0)</f>
        <v>46216</v>
      </c>
      <c r="C5" t="s">
        <v>24</v>
      </c>
      <c r="D5" t="s">
        <v>25</v>
      </c>
      <c r="E5" t="s">
        <v>26</v>
      </c>
      <c r="F5" t="b">
        <v>1</v>
      </c>
      <c r="G5" t="s">
        <v>19</v>
      </c>
    </row>
    <row r="6" spans="1:7" x14ac:dyDescent="0.25">
      <c r="A6" s="4">
        <v>10</v>
      </c>
      <c r="B6" s="2">
        <f>Overview!$A$2-ROUND(A6*30.4,0)</f>
        <v>46246</v>
      </c>
      <c r="C6" t="s">
        <v>27</v>
      </c>
      <c r="D6" t="s">
        <v>25</v>
      </c>
      <c r="E6" t="s">
        <v>28</v>
      </c>
      <c r="F6" t="b">
        <v>1</v>
      </c>
      <c r="G6" t="s">
        <v>19</v>
      </c>
    </row>
    <row r="7" spans="1:7" x14ac:dyDescent="0.25">
      <c r="A7" s="4">
        <v>10</v>
      </c>
      <c r="B7" s="2">
        <f>Overview!$A$2-ROUND(A7*30.4,0)</f>
        <v>46246</v>
      </c>
      <c r="C7" t="s">
        <v>29</v>
      </c>
      <c r="D7" t="s">
        <v>30</v>
      </c>
      <c r="E7" t="s">
        <v>18</v>
      </c>
      <c r="F7" t="b">
        <v>1</v>
      </c>
      <c r="G7" t="s">
        <v>19</v>
      </c>
    </row>
    <row r="8" spans="1:7" x14ac:dyDescent="0.25">
      <c r="A8" s="4">
        <v>9</v>
      </c>
      <c r="B8" s="2">
        <f>Overview!$A$2-ROUND(A8*30.4,0)</f>
        <v>46276</v>
      </c>
      <c r="C8" t="s">
        <v>31</v>
      </c>
      <c r="D8" t="s">
        <v>25</v>
      </c>
      <c r="E8" t="s">
        <v>18</v>
      </c>
      <c r="F8" t="b">
        <v>1</v>
      </c>
      <c r="G8" t="s">
        <v>19</v>
      </c>
    </row>
    <row r="9" spans="1:7" x14ac:dyDescent="0.25">
      <c r="A9" s="4">
        <v>9</v>
      </c>
      <c r="B9" s="2">
        <f>Overview!$A$2-ROUND(A9*30.4,0)</f>
        <v>46276</v>
      </c>
      <c r="C9" t="s">
        <v>32</v>
      </c>
      <c r="D9" t="s">
        <v>25</v>
      </c>
      <c r="E9" t="s">
        <v>28</v>
      </c>
      <c r="F9" t="b">
        <v>0</v>
      </c>
      <c r="G9" t="s">
        <v>19</v>
      </c>
    </row>
    <row r="10" spans="1:7" x14ac:dyDescent="0.25">
      <c r="A10" s="4">
        <v>9</v>
      </c>
      <c r="B10" s="2">
        <f>Overview!$A$2-ROUND(A10*30.4,0)</f>
        <v>46276</v>
      </c>
      <c r="C10" t="s">
        <v>33</v>
      </c>
      <c r="D10" t="s">
        <v>21</v>
      </c>
      <c r="E10" t="s">
        <v>26</v>
      </c>
      <c r="F10" t="b">
        <v>0</v>
      </c>
      <c r="G10" t="s">
        <v>19</v>
      </c>
    </row>
    <row r="11" spans="1:7" x14ac:dyDescent="0.25">
      <c r="A11" s="4">
        <v>8</v>
      </c>
      <c r="B11" s="2">
        <f>Overview!$A$2-ROUND(A11*30.4,0)</f>
        <v>46307</v>
      </c>
      <c r="C11" t="s">
        <v>34</v>
      </c>
      <c r="D11" t="s">
        <v>35</v>
      </c>
      <c r="E11" t="s">
        <v>26</v>
      </c>
      <c r="F11" t="b">
        <v>1</v>
      </c>
      <c r="G11" t="s">
        <v>19</v>
      </c>
    </row>
    <row r="12" spans="1:7" x14ac:dyDescent="0.25">
      <c r="A12" s="4">
        <v>8</v>
      </c>
      <c r="B12" s="2">
        <f>Overview!$A$2-ROUND(A12*30.4,0)</f>
        <v>46307</v>
      </c>
      <c r="C12" t="s">
        <v>36</v>
      </c>
      <c r="D12" t="s">
        <v>21</v>
      </c>
      <c r="E12" t="s">
        <v>28</v>
      </c>
      <c r="F12" t="b">
        <v>0</v>
      </c>
      <c r="G12" t="s">
        <v>19</v>
      </c>
    </row>
    <row r="13" spans="1:7" x14ac:dyDescent="0.25">
      <c r="A13" s="4">
        <v>8</v>
      </c>
      <c r="B13" s="2">
        <f>Overview!$A$2-ROUND(A13*30.4,0)</f>
        <v>46307</v>
      </c>
      <c r="C13" t="s">
        <v>37</v>
      </c>
      <c r="D13" t="s">
        <v>21</v>
      </c>
      <c r="E13" t="s">
        <v>18</v>
      </c>
      <c r="F13" t="b">
        <v>0</v>
      </c>
      <c r="G13" t="s">
        <v>19</v>
      </c>
    </row>
    <row r="14" spans="1:7" x14ac:dyDescent="0.25">
      <c r="A14" s="4">
        <v>7</v>
      </c>
      <c r="B14" s="2">
        <f>Overview!$A$2-ROUND(A14*30.4,0)</f>
        <v>46337</v>
      </c>
      <c r="C14" t="s">
        <v>38</v>
      </c>
      <c r="D14" t="s">
        <v>25</v>
      </c>
      <c r="E14" t="s">
        <v>26</v>
      </c>
      <c r="F14" t="b">
        <v>0</v>
      </c>
      <c r="G14" t="s">
        <v>19</v>
      </c>
    </row>
    <row r="15" spans="1:7" x14ac:dyDescent="0.25">
      <c r="A15" s="4">
        <v>6</v>
      </c>
      <c r="B15" s="2">
        <f>Overview!$A$2-ROUND(A15*30.4,0)</f>
        <v>46368</v>
      </c>
      <c r="C15" t="s">
        <v>39</v>
      </c>
      <c r="D15" t="s">
        <v>25</v>
      </c>
      <c r="E15" t="s">
        <v>26</v>
      </c>
      <c r="F15" t="b">
        <v>0</v>
      </c>
      <c r="G15" t="s">
        <v>19</v>
      </c>
    </row>
    <row r="16" spans="1:7" x14ac:dyDescent="0.25">
      <c r="A16" s="4">
        <v>6</v>
      </c>
      <c r="B16" s="2">
        <f>Overview!$A$2-ROUND(A16*30.4,0)</f>
        <v>46368</v>
      </c>
      <c r="C16" t="s">
        <v>40</v>
      </c>
      <c r="D16" t="s">
        <v>25</v>
      </c>
      <c r="E16" t="s">
        <v>18</v>
      </c>
      <c r="F16" t="b">
        <v>0</v>
      </c>
      <c r="G16" t="s">
        <v>19</v>
      </c>
    </row>
    <row r="17" spans="1:7" x14ac:dyDescent="0.25">
      <c r="A17" s="4">
        <v>6</v>
      </c>
      <c r="B17" s="2">
        <f>Overview!$A$2-ROUND(A17*30.4,0)</f>
        <v>46368</v>
      </c>
      <c r="C17" t="s">
        <v>41</v>
      </c>
      <c r="D17" t="s">
        <v>25</v>
      </c>
      <c r="E17" t="s">
        <v>28</v>
      </c>
      <c r="F17" t="b">
        <v>0</v>
      </c>
      <c r="G17" t="s">
        <v>19</v>
      </c>
    </row>
    <row r="18" spans="1:7" x14ac:dyDescent="0.25">
      <c r="A18" s="4">
        <v>5</v>
      </c>
      <c r="B18" s="2">
        <f>Overview!$A$2-ROUND(A18*30.4,0)</f>
        <v>46398</v>
      </c>
      <c r="C18" t="s">
        <v>42</v>
      </c>
      <c r="D18" t="s">
        <v>21</v>
      </c>
      <c r="E18" t="s">
        <v>18</v>
      </c>
      <c r="F18" t="b">
        <v>0</v>
      </c>
      <c r="G18" t="s">
        <v>19</v>
      </c>
    </row>
    <row r="19" spans="1:7" x14ac:dyDescent="0.25">
      <c r="A19" s="4">
        <v>4</v>
      </c>
      <c r="B19" s="2">
        <f>Overview!$A$2-ROUND(A19*30.4,0)</f>
        <v>46428</v>
      </c>
      <c r="C19" t="s">
        <v>43</v>
      </c>
      <c r="D19" t="s">
        <v>25</v>
      </c>
      <c r="E19" t="s">
        <v>28</v>
      </c>
      <c r="F19" t="b">
        <v>0</v>
      </c>
      <c r="G19" t="s">
        <v>19</v>
      </c>
    </row>
    <row r="20" spans="1:7" x14ac:dyDescent="0.25">
      <c r="A20" s="4">
        <v>4</v>
      </c>
      <c r="B20" s="2">
        <f>Overview!$A$2-ROUND(A20*30.4,0)</f>
        <v>46428</v>
      </c>
      <c r="C20" t="s">
        <v>44</v>
      </c>
      <c r="D20" t="s">
        <v>45</v>
      </c>
      <c r="E20" t="s">
        <v>18</v>
      </c>
      <c r="F20" t="b">
        <v>0</v>
      </c>
      <c r="G20" t="s">
        <v>19</v>
      </c>
    </row>
    <row r="21" spans="1:7" x14ac:dyDescent="0.25">
      <c r="A21" s="4">
        <v>4</v>
      </c>
      <c r="B21" s="2">
        <f>Overview!$A$2-ROUND(A21*30.4,0)</f>
        <v>46428</v>
      </c>
      <c r="C21" t="s">
        <v>46</v>
      </c>
      <c r="D21" t="s">
        <v>35</v>
      </c>
      <c r="E21" t="s">
        <v>18</v>
      </c>
      <c r="F21" t="b">
        <v>0</v>
      </c>
      <c r="G21" t="s">
        <v>19</v>
      </c>
    </row>
    <row r="22" spans="1:7" x14ac:dyDescent="0.25">
      <c r="A22" s="4">
        <v>3</v>
      </c>
      <c r="B22" s="2">
        <f>Overview!$A$2-ROUND(A22*30.4,0)</f>
        <v>46459</v>
      </c>
      <c r="C22" t="s">
        <v>47</v>
      </c>
      <c r="D22" t="s">
        <v>21</v>
      </c>
      <c r="E22" t="s">
        <v>26</v>
      </c>
      <c r="F22" t="b">
        <v>0</v>
      </c>
      <c r="G22" t="s">
        <v>19</v>
      </c>
    </row>
    <row r="23" spans="1:7" x14ac:dyDescent="0.25">
      <c r="A23" s="4">
        <v>3</v>
      </c>
      <c r="B23" s="2">
        <f>Overview!$A$2-ROUND(A23*30.4,0)</f>
        <v>46459</v>
      </c>
      <c r="C23" t="s">
        <v>48</v>
      </c>
      <c r="D23" t="s">
        <v>35</v>
      </c>
      <c r="E23" t="s">
        <v>26</v>
      </c>
      <c r="F23" t="b">
        <v>0</v>
      </c>
      <c r="G23" t="s">
        <v>19</v>
      </c>
    </row>
    <row r="24" spans="1:7" x14ac:dyDescent="0.25">
      <c r="A24" s="4">
        <v>2</v>
      </c>
      <c r="B24" s="2">
        <f>Overview!$A$2-ROUND(A24*30.4,0)</f>
        <v>46489</v>
      </c>
      <c r="C24" t="s">
        <v>49</v>
      </c>
      <c r="D24" t="s">
        <v>21</v>
      </c>
      <c r="E24" t="s">
        <v>18</v>
      </c>
      <c r="F24" t="b">
        <v>0</v>
      </c>
      <c r="G24" t="s">
        <v>19</v>
      </c>
    </row>
    <row r="25" spans="1:7" x14ac:dyDescent="0.25">
      <c r="A25" s="4">
        <v>2</v>
      </c>
      <c r="B25" s="2">
        <f>Overview!$A$2-ROUND(A25*30.4,0)</f>
        <v>46489</v>
      </c>
      <c r="C25" t="s">
        <v>50</v>
      </c>
      <c r="D25" t="s">
        <v>51</v>
      </c>
      <c r="E25" t="s">
        <v>18</v>
      </c>
      <c r="F25" t="b">
        <v>0</v>
      </c>
      <c r="G25" t="s">
        <v>19</v>
      </c>
    </row>
    <row r="26" spans="1:7" x14ac:dyDescent="0.25">
      <c r="A26" s="4">
        <v>2</v>
      </c>
      <c r="B26" s="2">
        <f>Overview!$A$2-ROUND(A26*30.4,0)</f>
        <v>46489</v>
      </c>
      <c r="C26" t="s">
        <v>52</v>
      </c>
      <c r="D26" t="s">
        <v>53</v>
      </c>
      <c r="E26" t="s">
        <v>18</v>
      </c>
      <c r="F26" t="b">
        <v>0</v>
      </c>
      <c r="G26" t="s">
        <v>19</v>
      </c>
    </row>
    <row r="27" spans="1:7" x14ac:dyDescent="0.25">
      <c r="A27" s="4">
        <v>1</v>
      </c>
      <c r="B27" s="2">
        <f>Overview!$A$2-ROUND(A27*30.4,0)</f>
        <v>46520</v>
      </c>
      <c r="C27" t="s">
        <v>54</v>
      </c>
      <c r="D27" t="s">
        <v>21</v>
      </c>
      <c r="E27" t="s">
        <v>28</v>
      </c>
      <c r="F27" t="b">
        <v>0</v>
      </c>
      <c r="G27" t="s">
        <v>19</v>
      </c>
    </row>
    <row r="28" spans="1:7" x14ac:dyDescent="0.25">
      <c r="A28" s="4">
        <v>1</v>
      </c>
      <c r="B28" s="2">
        <f>Overview!$A$2-ROUND(A28*30.4,0)</f>
        <v>46520</v>
      </c>
      <c r="C28" t="s">
        <v>55</v>
      </c>
      <c r="D28" t="s">
        <v>21</v>
      </c>
      <c r="E28" t="s">
        <v>18</v>
      </c>
      <c r="F28" t="b">
        <v>0</v>
      </c>
      <c r="G28" t="s">
        <v>19</v>
      </c>
    </row>
    <row r="29" spans="1:7" x14ac:dyDescent="0.25">
      <c r="A29" s="4">
        <v>1</v>
      </c>
      <c r="B29" s="2">
        <f>Overview!$A$2-ROUND(A29*30.4,0)</f>
        <v>46520</v>
      </c>
      <c r="C29" t="s">
        <v>56</v>
      </c>
      <c r="D29" t="s">
        <v>25</v>
      </c>
      <c r="E29" t="s">
        <v>26</v>
      </c>
      <c r="F29" t="b">
        <v>0</v>
      </c>
      <c r="G29" t="s">
        <v>19</v>
      </c>
    </row>
    <row r="30" spans="1:7" x14ac:dyDescent="0.25">
      <c r="A30" s="4">
        <v>0.5</v>
      </c>
      <c r="B30" s="2">
        <f>Overview!$A$2-ROUND(A30*30.4,0)</f>
        <v>46535</v>
      </c>
      <c r="C30" t="s">
        <v>57</v>
      </c>
      <c r="D30" t="s">
        <v>53</v>
      </c>
      <c r="E30" t="s">
        <v>18</v>
      </c>
      <c r="F30" t="b">
        <v>0</v>
      </c>
      <c r="G30" t="s">
        <v>19</v>
      </c>
    </row>
    <row r="31" spans="1:7" x14ac:dyDescent="0.25">
      <c r="A31" s="4">
        <v>0.5</v>
      </c>
      <c r="B31" s="2">
        <f>Overview!$A$2-ROUND(A31*30.4,0)</f>
        <v>46535</v>
      </c>
      <c r="C31" t="s">
        <v>58</v>
      </c>
      <c r="D31" t="s">
        <v>35</v>
      </c>
      <c r="E31" t="s">
        <v>26</v>
      </c>
      <c r="F31" t="b">
        <v>0</v>
      </c>
      <c r="G31" t="s">
        <v>19</v>
      </c>
    </row>
    <row r="32" spans="1:7" x14ac:dyDescent="0.25">
      <c r="A32" s="4">
        <v>0.25</v>
      </c>
      <c r="B32" s="2">
        <f>Overview!$A$2-ROUND(A32*30.4,0)</f>
        <v>46542</v>
      </c>
      <c r="C32" t="s">
        <v>59</v>
      </c>
      <c r="D32" t="s">
        <v>17</v>
      </c>
      <c r="E32" t="s">
        <v>28</v>
      </c>
      <c r="F32" t="b">
        <v>0</v>
      </c>
      <c r="G32" t="s">
        <v>19</v>
      </c>
    </row>
    <row r="33" spans="1:7" x14ac:dyDescent="0.25">
      <c r="A33" s="4">
        <v>0.25</v>
      </c>
      <c r="B33" s="2">
        <f>Overview!$A$2-ROUND(A33*30.4,0)</f>
        <v>46542</v>
      </c>
      <c r="C33" t="s">
        <v>60</v>
      </c>
      <c r="D33" t="s">
        <v>61</v>
      </c>
      <c r="E33" t="s">
        <v>18</v>
      </c>
      <c r="F33" t="b">
        <v>0</v>
      </c>
      <c r="G33" t="s">
        <v>19</v>
      </c>
    </row>
    <row r="34" spans="1:7" x14ac:dyDescent="0.25">
      <c r="A34" s="4">
        <v>0</v>
      </c>
      <c r="B34" s="2">
        <f>Overview!$A$2-ROUND(A34*30.4,0)</f>
        <v>46550</v>
      </c>
      <c r="C34" t="s">
        <v>62</v>
      </c>
      <c r="D34" t="s">
        <v>63</v>
      </c>
      <c r="E34" t="s">
        <v>18</v>
      </c>
      <c r="F34" t="b">
        <v>0</v>
      </c>
      <c r="G34" t="s">
        <v>19</v>
      </c>
    </row>
    <row r="35" spans="6:6" x14ac:dyDescent="0.25"/>
    <row r="36" spans="6:6" x14ac:dyDescent="0.25"/>
    <row r="37" spans="6:6" x14ac:dyDescent="0.25"/>
    <row r="38" spans="6:6" x14ac:dyDescent="0.25"/>
    <row r="39" spans="6:6" x14ac:dyDescent="0.25"/>
    <row r="40" spans="6:6" x14ac:dyDescent="0.25"/>
    <row r="41" spans="6:6" x14ac:dyDescent="0.25"/>
    <row r="42" spans="6:6" x14ac:dyDescent="0.25"/>
    <row r="43" spans="6:6" x14ac:dyDescent="0.25"/>
    <row r="44" spans="6:6" x14ac:dyDescent="0.25"/>
    <row r="45" spans="6:6" x14ac:dyDescent="0.25"/>
    <row r="46" spans="6:6" x14ac:dyDescent="0.25"/>
    <row r="47" spans="6:6" x14ac:dyDescent="0.25"/>
    <row r="48" spans="6:6" x14ac:dyDescent="0.25"/>
    <row r="49" spans="6:6" x14ac:dyDescent="0.25"/>
    <row r="50" spans="6:6" x14ac:dyDescent="0.25"/>
  </sheetData>
  <dataValidations count="2">
    <dataValidation type="list" allowBlank="1" sqref="F10:F50">
      <formula1>"TRUE,FALSE"</formula1>
    </dataValidation>
    <dataValidation type="list" allowBlank="1" sqref="F2:F50">
      <formula1>"TRUE,FALSE"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F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5" width="12" customWidth="1"/>
    <col min="6" max="6" width="14" customWidth="1"/>
  </cols>
  <sheetData>
    <row r="1" spans="1:6" s="1" customFormat="1" x14ac:dyDescent="0.25">
      <c r="A1" s="1" t="s">
        <v>64</v>
      </c>
      <c r="B1" s="1" t="s">
        <v>65</v>
      </c>
      <c r="C1" s="1" t="s">
        <v>4</v>
      </c>
      <c r="D1" s="1" t="s">
        <v>5</v>
      </c>
      <c r="E1" s="1" t="s">
        <v>6</v>
      </c>
      <c r="F1" s="1" t="s">
        <v>66</v>
      </c>
    </row>
    <row r="2" spans="1:6" x14ac:dyDescent="0.25">
      <c r="A2" t="s">
        <v>23</v>
      </c>
      <c r="B2" s="3">
        <v>10000</v>
      </c>
      <c r="C2" s="3">
        <f>SUMIFS(Vendors!G2:G100,Vendors!A2:A100,A2)</f>
        <v>9800</v>
      </c>
      <c r="D2" s="3">
        <f>SUMIFS(Vendors!G2:G100,Vendors!A2:A100,A2,Vendors!I2:I100,TRUE)+SUMIFS(Vendors!H2:H100,Vendors!A2:A100,A2,Vendors!I2:I100,FALSE)</f>
        <v>3000</v>
      </c>
      <c r="E2" s="3">
        <f>C2-D2</f>
        <v>6800</v>
      </c>
      <c r="F2" s="3">
        <f>IF(C2=0,"",B2-C2)</f>
        <v>200</v>
      </c>
    </row>
    <row r="3" spans="1:6" x14ac:dyDescent="0.25">
      <c r="A3" t="s">
        <v>67</v>
      </c>
      <c r="B3" s="3">
        <v>8000</v>
      </c>
      <c r="C3" s="3">
        <f>SUMIFS(Vendors!G2:G100,Vendors!A2:A100,A3)</f>
        <v>7600</v>
      </c>
      <c r="D3" s="3">
        <f>SUMIFS(Vendors!G2:G100,Vendors!A2:A100,A3,Vendors!I2:I100,TRUE)+SUMIFS(Vendors!H2:H100,Vendors!A2:A100,A3,Vendors!I2:I100,FALSE)</f>
        <v>1500</v>
      </c>
      <c r="E3" s="3">
        <f>C3-D3</f>
        <v>6100</v>
      </c>
      <c r="F3" s="3">
        <f>IF(C3=0,"",B3-C3)</f>
        <v>400</v>
      </c>
    </row>
    <row r="4" spans="1:6" x14ac:dyDescent="0.25">
      <c r="A4" t="s">
        <v>68</v>
      </c>
      <c r="B4" s="3">
        <v>3200</v>
      </c>
      <c r="C4" s="3">
        <f>SUMIFS(Vendors!G2:G100,Vendors!A2:A100,A4)</f>
        <v>3400</v>
      </c>
      <c r="D4" s="3">
        <f>SUMIFS(Vendors!G2:G100,Vendors!A2:A100,A4,Vendors!I2:I100,TRUE)+SUMIFS(Vendors!H2:H100,Vendors!A2:A100,A4,Vendors!I2:I100,FALSE)</f>
        <v>1000</v>
      </c>
      <c r="E4" s="3">
        <f>C4-D4</f>
        <v>2400</v>
      </c>
      <c r="F4" s="3">
        <f>IF(C4=0,"",B4-C4)</f>
        <v>-200</v>
      </c>
    </row>
    <row r="5" spans="1:6" x14ac:dyDescent="0.25">
      <c r="A5" t="s">
        <v>69</v>
      </c>
      <c r="B5" s="3">
        <v>1500</v>
      </c>
      <c r="C5" s="3">
        <f>SUMIFS(Vendors!G2:G100,Vendors!A2:A100,A5)</f>
        <v>1400</v>
      </c>
      <c r="D5" s="3">
        <f>SUMIFS(Vendors!G2:G100,Vendors!A2:A100,A5,Vendors!I2:I100,TRUE)+SUMIFS(Vendors!H2:H100,Vendors!A2:A100,A5,Vendors!I2:I100,FALSE)</f>
        <v>0</v>
      </c>
      <c r="E5" s="3">
        <f>C5-D5</f>
        <v>1400</v>
      </c>
      <c r="F5" s="3">
        <f>IF(C5=0,"",B5-C5)</f>
        <v>100</v>
      </c>
    </row>
    <row r="6" spans="1:6" x14ac:dyDescent="0.25">
      <c r="A6" t="s">
        <v>70</v>
      </c>
      <c r="B6" s="3">
        <v>2000</v>
      </c>
      <c r="C6" s="3">
        <f>SUMIFS(Vendors!G2:G100,Vendors!A2:A100,A6)</f>
        <v>2200</v>
      </c>
      <c r="D6" s="3">
        <f>SUMIFS(Vendors!G2:G100,Vendors!A2:A100,A6,Vendors!I2:I100,TRUE)+SUMIFS(Vendors!H2:H100,Vendors!A2:A100,A6,Vendors!I2:I100,FALSE)</f>
        <v>0</v>
      </c>
      <c r="E6" s="3">
        <f>C6-D6</f>
        <v>2200</v>
      </c>
      <c r="F6" s="3">
        <f>IF(C6=0,"",B6-C6)</f>
        <v>-200</v>
      </c>
    </row>
    <row r="7" spans="1:6" x14ac:dyDescent="0.25">
      <c r="A7" t="s">
        <v>35</v>
      </c>
      <c r="B7" s="3">
        <v>2000</v>
      </c>
      <c r="C7" s="3">
        <f>SUMIFS(Vendors!G2:G100,Vendors!A2:A100,A7)</f>
        <v>1850</v>
      </c>
      <c r="D7" s="3">
        <f>SUMIFS(Vendors!G2:G100,Vendors!A2:A100,A7,Vendors!I2:I100,TRUE)+SUMIFS(Vendors!H2:H100,Vendors!A2:A100,A7,Vendors!I2:I100,FALSE)</f>
        <v>1850</v>
      </c>
      <c r="E7" s="3">
        <f>C7-D7</f>
        <v>0</v>
      </c>
      <c r="F7" s="3">
        <f>IF(C7=0,"",B7-C7)</f>
        <v>150</v>
      </c>
    </row>
    <row r="8" spans="1:6" x14ac:dyDescent="0.25">
      <c r="A8" t="s">
        <v>71</v>
      </c>
      <c r="B8" s="3">
        <v>600</v>
      </c>
      <c r="C8" s="3">
        <f>SUMIFS(Vendors!G2:G100,Vendors!A2:A100,A8)</f>
        <v>0</v>
      </c>
      <c r="D8" s="3">
        <f>SUMIFS(Vendors!G2:G100,Vendors!A2:A100,A8,Vendors!I2:I100,TRUE)+SUMIFS(Vendors!H2:H100,Vendors!A2:A100,A8,Vendors!I2:I100,FALSE)</f>
        <v>0</v>
      </c>
      <c r="E8" s="3">
        <f>C8-D8</f>
        <v>0</v>
      </c>
      <c r="F8" s="3" t="str">
        <f>IF(C8=0,"",B8-C8)</f>
        <v/>
      </c>
    </row>
    <row r="9" spans="1:6" x14ac:dyDescent="0.25">
      <c r="A9" t="s">
        <v>72</v>
      </c>
      <c r="B9" s="3">
        <v>600</v>
      </c>
      <c r="C9" s="3">
        <f>SUMIFS(Vendors!G2:G100,Vendors!A2:A100,A9)</f>
        <v>0</v>
      </c>
      <c r="D9" s="3">
        <f>SUMIFS(Vendors!G2:G100,Vendors!A2:A100,A9,Vendors!I2:I100,TRUE)+SUMIFS(Vendors!H2:H100,Vendors!A2:A100,A9,Vendors!I2:I100,FALSE)</f>
        <v>0</v>
      </c>
      <c r="E9" s="3">
        <f>C9-D9</f>
        <v>0</v>
      </c>
      <c r="F9" s="3" t="str">
        <f>IF(C9=0,"",B9-C9)</f>
        <v/>
      </c>
    </row>
    <row r="10" spans="1:6" x14ac:dyDescent="0.25">
      <c r="A10" t="s">
        <v>73</v>
      </c>
      <c r="B10" s="3">
        <v>400</v>
      </c>
      <c r="C10" s="3">
        <f>SUMIFS(Vendors!G2:G100,Vendors!A2:A100,A10)</f>
        <v>450</v>
      </c>
      <c r="D10" s="3">
        <f>SUMIFS(Vendors!G2:G100,Vendors!A2:A100,A10,Vendors!I2:I100,TRUE)+SUMIFS(Vendors!H2:H100,Vendors!A2:A100,A10,Vendors!I2:I100,FALSE)</f>
        <v>150</v>
      </c>
      <c r="E10" s="3">
        <f>C10-D10</f>
        <v>300</v>
      </c>
      <c r="F10" s="3">
        <f>IF(C10=0,"",B10-C10)</f>
        <v>-50</v>
      </c>
    </row>
    <row r="11" spans="1:6" x14ac:dyDescent="0.25">
      <c r="A11" t="s">
        <v>74</v>
      </c>
      <c r="B11" s="3">
        <v>1800</v>
      </c>
      <c r="C11" s="3">
        <f>SUMIFS(Vendors!G2:G100,Vendors!A2:A100,A11)</f>
        <v>0</v>
      </c>
      <c r="D11" s="3">
        <f>SUMIFS(Vendors!G2:G100,Vendors!A2:A100,A11,Vendors!I2:I100,TRUE)+SUMIFS(Vendors!H2:H100,Vendors!A2:A100,A11,Vendors!I2:I100,FALSE)</f>
        <v>0</v>
      </c>
      <c r="E11" s="3">
        <f>C11-D11</f>
        <v>0</v>
      </c>
      <c r="F11" s="3" t="str">
        <f>IF(C11=0,"",B11-C11)</f>
        <v/>
      </c>
    </row>
    <row r="12" spans="1:6" x14ac:dyDescent="0.25">
      <c r="A12" t="s">
        <v>75</v>
      </c>
      <c r="B12" s="3">
        <v>500</v>
      </c>
      <c r="C12" s="3">
        <f>SUMIFS(Vendors!G2:G100,Vendors!A2:A100,A12)</f>
        <v>0</v>
      </c>
      <c r="D12" s="3">
        <f>SUMIFS(Vendors!G2:G100,Vendors!A2:A100,A12,Vendors!I2:I100,TRUE)+SUMIFS(Vendors!H2:H100,Vendors!A2:A100,A12,Vendors!I2:I100,FALSE)</f>
        <v>0</v>
      </c>
      <c r="E12" s="3">
        <f>C12-D12</f>
        <v>0</v>
      </c>
      <c r="F12" s="3" t="str">
        <f>IF(C12=0,"",B12-C12)</f>
        <v/>
      </c>
    </row>
    <row r="13" spans="1:6" x14ac:dyDescent="0.25">
      <c r="A13" t="s">
        <v>76</v>
      </c>
      <c r="B13" s="3">
        <v>1200</v>
      </c>
      <c r="C13" s="3">
        <f>SUMIFS(Vendors!G2:G100,Vendors!A2:A100,A13)</f>
        <v>0</v>
      </c>
      <c r="D13" s="3">
        <f>SUMIFS(Vendors!G2:G100,Vendors!A2:A100,A13,Vendors!I2:I100,TRUE)+SUMIFS(Vendors!H2:H100,Vendors!A2:A100,A13,Vendors!I2:I100,FALSE)</f>
        <v>0</v>
      </c>
      <c r="E13" s="3">
        <f>C13-D13</f>
        <v>0</v>
      </c>
      <c r="F13" s="3" t="str">
        <f>IF(C13=0,"",B13-C13)</f>
        <v/>
      </c>
    </row>
    <row r="14" spans="1:6" x14ac:dyDescent="0.25">
      <c r="A14" t="s">
        <v>77</v>
      </c>
      <c r="B14" s="3">
        <v>500</v>
      </c>
      <c r="C14" s="3">
        <f>SUMIFS(Vendors!G2:G100,Vendors!A2:A100,A14)</f>
        <v>0</v>
      </c>
      <c r="D14" s="3">
        <f>SUMIFS(Vendors!G2:G100,Vendors!A2:A100,A14,Vendors!I2:I100,TRUE)+SUMIFS(Vendors!H2:H100,Vendors!A2:A100,A14,Vendors!I2:I100,FALSE)</f>
        <v>0</v>
      </c>
      <c r="E14" s="3">
        <f>C14-D14</f>
        <v>0</v>
      </c>
      <c r="F14" s="3" t="str">
        <f>IF(C14=0,"",B14-C14)</f>
        <v/>
      </c>
    </row>
    <row r="15" spans="1:6" x14ac:dyDescent="0.25">
      <c r="A15" t="s">
        <v>78</v>
      </c>
      <c r="B15" s="3">
        <v>700</v>
      </c>
      <c r="C15" s="3">
        <f>SUMIFS(Vendors!G2:G100,Vendors!A2:A100,A15)</f>
        <v>0</v>
      </c>
      <c r="D15" s="3">
        <f>SUMIFS(Vendors!G2:G100,Vendors!A2:A100,A15,Vendors!I2:I100,TRUE)+SUMIFS(Vendors!H2:H100,Vendors!A2:A100,A15,Vendors!I2:I100,FALSE)</f>
        <v>0</v>
      </c>
      <c r="E15" s="3">
        <f>C15-D15</f>
        <v>0</v>
      </c>
      <c r="F15" s="3" t="str">
        <f>IF(C15=0,"",B15-C15)</f>
        <v/>
      </c>
    </row>
    <row r="16" spans="1:6" x14ac:dyDescent="0.25">
      <c r="A16" t="s">
        <v>79</v>
      </c>
      <c r="B16" s="3">
        <f>SUM(B2:B15)</f>
        <v>33000</v>
      </c>
      <c r="C16" s="3">
        <f>SUM(C2:C15)</f>
        <v>26700</v>
      </c>
      <c r="D16" s="3">
        <f>SUM(D2:D15)</f>
        <v>7500</v>
      </c>
      <c r="E16" s="3">
        <f>SUM(E2:E15)</f>
        <v>19200</v>
      </c>
      <c r="F16" s="3">
        <f>SUM(F2:F15)</f>
        <v>400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K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24" customWidth="1"/>
    <col min="3" max="3" width="16" customWidth="1"/>
    <col min="4" max="4" width="15" customWidth="1"/>
    <col min="5" max="5" width="28" customWidth="1"/>
    <col min="6" max="6" width="15" customWidth="1"/>
    <col min="7" max="8" width="12" customWidth="1"/>
    <col min="9" max="9" width="11" customWidth="1"/>
    <col min="10" max="10" width="12" customWidth="1"/>
    <col min="11" max="11" width="14" customWidth="1"/>
  </cols>
  <sheetData>
    <row r="1" spans="1:11" s="1" customFormat="1" x14ac:dyDescent="0.25">
      <c r="A1" s="1" t="s">
        <v>64</v>
      </c>
      <c r="B1" s="1" t="s">
        <v>80</v>
      </c>
      <c r="C1" s="1" t="s">
        <v>81</v>
      </c>
      <c r="D1" s="1" t="s">
        <v>82</v>
      </c>
      <c r="E1" s="1" t="s">
        <v>83</v>
      </c>
      <c r="F1" s="1" t="s">
        <v>84</v>
      </c>
      <c r="G1" s="1" t="s">
        <v>85</v>
      </c>
      <c r="H1" s="1" t="s">
        <v>86</v>
      </c>
      <c r="I1" s="1" t="s">
        <v>87</v>
      </c>
      <c r="J1" s="1" t="s">
        <v>88</v>
      </c>
      <c r="K1" s="1" t="s">
        <v>89</v>
      </c>
    </row>
    <row r="2" spans="1:11" x14ac:dyDescent="0.25">
      <c r="A2" t="s">
        <v>23</v>
      </c>
      <c r="B2" t="s">
        <v>90</v>
      </c>
      <c r="C2" t="s">
        <v>91</v>
      </c>
      <c r="D2" t="s">
        <v>92</v>
      </c>
      <c r="E2" t="s">
        <v>93</v>
      </c>
      <c r="F2" t="b">
        <v>1</v>
      </c>
      <c r="G2" s="3">
        <v>9800</v>
      </c>
      <c r="H2" s="3">
        <v>3000</v>
      </c>
      <c r="I2" t="b">
        <v>0</v>
      </c>
      <c r="J2" s="3">
        <f>IF(I2=TRUE,0,G2-H2)</f>
        <v>6800</v>
      </c>
      <c r="K2" s="2">
        <v>46519</v>
      </c>
    </row>
    <row r="3" spans="1:11" x14ac:dyDescent="0.25">
      <c r="A3" t="s">
        <v>67</v>
      </c>
      <c r="B3" t="s">
        <v>94</v>
      </c>
      <c r="C3" t="s">
        <v>95</v>
      </c>
      <c r="D3" t="s">
        <v>96</v>
      </c>
      <c r="E3" t="s">
        <v>97</v>
      </c>
      <c r="F3" t="b">
        <v>1</v>
      </c>
      <c r="G3" s="3">
        <v>7600</v>
      </c>
      <c r="H3" s="3">
        <v>1500</v>
      </c>
      <c r="I3" t="b">
        <v>0</v>
      </c>
      <c r="J3" s="3">
        <f>IF(I3=TRUE,0,G3-H3)</f>
        <v>6100</v>
      </c>
      <c r="K3" s="2">
        <v>46536</v>
      </c>
    </row>
    <row r="4" spans="1:11" x14ac:dyDescent="0.25">
      <c r="A4" t="s">
        <v>68</v>
      </c>
      <c r="B4" t="s">
        <v>98</v>
      </c>
      <c r="C4" t="s">
        <v>99</v>
      </c>
      <c r="D4" t="s">
        <v>100</v>
      </c>
      <c r="E4" t="s">
        <v>101</v>
      </c>
      <c r="F4" t="b">
        <v>1</v>
      </c>
      <c r="G4" s="3">
        <v>3400</v>
      </c>
      <c r="H4" s="3">
        <v>1000</v>
      </c>
      <c r="I4" t="b">
        <v>0</v>
      </c>
      <c r="J4" s="3">
        <f>IF(I4=TRUE,0,G4-H4)</f>
        <v>2400</v>
      </c>
      <c r="K4" s="2">
        <v>46536</v>
      </c>
    </row>
    <row r="5" spans="1:11" x14ac:dyDescent="0.25">
      <c r="A5" t="s">
        <v>35</v>
      </c>
      <c r="B5" t="s">
        <v>102</v>
      </c>
      <c r="C5" t="s">
        <v>103</v>
      </c>
      <c r="D5" t="s">
        <v>104</v>
      </c>
      <c r="E5" t="s">
        <v>105</v>
      </c>
      <c r="F5" t="b">
        <v>1</v>
      </c>
      <c r="G5" s="3">
        <v>1850</v>
      </c>
      <c r="H5" s="3">
        <v>1850</v>
      </c>
      <c r="I5" t="b">
        <v>1</v>
      </c>
      <c r="J5" s="3">
        <f>IF(I5=TRUE,0,G5-H5)</f>
        <v>0</v>
      </c>
      <c r="K5" s="2" t="s">
        <v>19</v>
      </c>
    </row>
    <row r="6" spans="1:11" x14ac:dyDescent="0.25">
      <c r="A6" t="s">
        <v>73</v>
      </c>
      <c r="B6" t="s">
        <v>106</v>
      </c>
      <c r="C6" t="s">
        <v>107</v>
      </c>
      <c r="D6" t="s">
        <v>108</v>
      </c>
      <c r="E6" t="s">
        <v>109</v>
      </c>
      <c r="F6" t="b">
        <v>1</v>
      </c>
      <c r="G6" s="3">
        <v>450</v>
      </c>
      <c r="H6" s="3">
        <v>150</v>
      </c>
      <c r="I6" t="b">
        <v>0</v>
      </c>
      <c r="J6" s="3">
        <f>IF(I6=TRUE,0,G6-H6)</f>
        <v>300</v>
      </c>
      <c r="K6" s="2">
        <v>46550</v>
      </c>
    </row>
    <row r="7" spans="1:11" x14ac:dyDescent="0.25">
      <c r="A7" t="s">
        <v>69</v>
      </c>
      <c r="B7" t="s">
        <v>110</v>
      </c>
      <c r="C7" t="s">
        <v>111</v>
      </c>
      <c r="D7" t="s">
        <v>112</v>
      </c>
      <c r="E7" t="s">
        <v>113</v>
      </c>
      <c r="F7" t="b">
        <v>0</v>
      </c>
      <c r="G7" s="3">
        <v>1400</v>
      </c>
      <c r="H7" s="3">
        <v>0</v>
      </c>
      <c r="I7" t="b">
        <v>0</v>
      </c>
      <c r="J7" s="3">
        <f>IF(I7=TRUE,0,G7-H7)</f>
        <v>1400</v>
      </c>
      <c r="K7" s="2" t="s">
        <v>19</v>
      </c>
    </row>
    <row r="8" spans="1:11" x14ac:dyDescent="0.25">
      <c r="A8" t="s">
        <v>70</v>
      </c>
      <c r="B8" t="s">
        <v>114</v>
      </c>
      <c r="C8" t="s">
        <v>115</v>
      </c>
      <c r="D8" t="s">
        <v>116</v>
      </c>
      <c r="E8" t="s">
        <v>117</v>
      </c>
      <c r="F8" t="b">
        <v>0</v>
      </c>
      <c r="G8" s="3">
        <v>2200</v>
      </c>
      <c r="H8" s="3">
        <v>0</v>
      </c>
      <c r="I8" t="b">
        <v>0</v>
      </c>
      <c r="J8" s="3">
        <f>IF(I8=TRUE,0,G8-H8)</f>
        <v>2200</v>
      </c>
      <c r="K8" s="2" t="s">
        <v>19</v>
      </c>
    </row>
    <row r="9" spans="6:9" x14ac:dyDescent="0.25"/>
    <row r="10" spans="6:9" x14ac:dyDescent="0.25"/>
    <row r="11" spans="6:9" x14ac:dyDescent="0.25"/>
    <row r="12" spans="6:9" x14ac:dyDescent="0.25"/>
    <row r="13" spans="6:9" x14ac:dyDescent="0.25"/>
    <row r="14" spans="6:9" x14ac:dyDescent="0.25"/>
    <row r="15" spans="6:9" x14ac:dyDescent="0.25"/>
    <row r="16" spans="6:9" x14ac:dyDescent="0.25"/>
    <row r="17" spans="6:9" x14ac:dyDescent="0.25"/>
    <row r="18" spans="6:9" x14ac:dyDescent="0.25"/>
    <row r="19" spans="6:9" x14ac:dyDescent="0.25"/>
    <row r="20" spans="6:9" x14ac:dyDescent="0.25"/>
    <row r="21" spans="6:9" x14ac:dyDescent="0.25"/>
    <row r="22" spans="6:9" x14ac:dyDescent="0.25"/>
    <row r="23" spans="6:9" x14ac:dyDescent="0.25"/>
    <row r="24" spans="6:9" x14ac:dyDescent="0.25"/>
    <row r="25" spans="6:9" x14ac:dyDescent="0.25"/>
    <row r="26" spans="6:9" x14ac:dyDescent="0.25"/>
    <row r="27" spans="6:9" x14ac:dyDescent="0.25"/>
    <row r="28" spans="6:9" x14ac:dyDescent="0.25"/>
    <row r="29" spans="6:9" x14ac:dyDescent="0.25"/>
    <row r="30" spans="6:9" x14ac:dyDescent="0.25"/>
    <row r="31" spans="6:9" x14ac:dyDescent="0.25"/>
    <row r="32" spans="6:9" x14ac:dyDescent="0.25"/>
    <row r="33" spans="6:9" x14ac:dyDescent="0.25"/>
    <row r="34" spans="6:9" x14ac:dyDescent="0.25"/>
    <row r="35" spans="6:9" x14ac:dyDescent="0.25"/>
    <row r="36" spans="6:9" x14ac:dyDescent="0.25"/>
    <row r="37" spans="6:9" x14ac:dyDescent="0.25"/>
    <row r="38" spans="6:9" x14ac:dyDescent="0.25"/>
    <row r="39" spans="6:9" x14ac:dyDescent="0.25"/>
    <row r="40" spans="6:9" x14ac:dyDescent="0.25"/>
    <row r="41" spans="6:9" x14ac:dyDescent="0.25"/>
    <row r="42" spans="6:9" x14ac:dyDescent="0.25"/>
    <row r="43" spans="6:9" x14ac:dyDescent="0.25"/>
    <row r="44" spans="6:9" x14ac:dyDescent="0.25"/>
    <row r="45" spans="6:9" x14ac:dyDescent="0.25"/>
    <row r="46" spans="6:9" x14ac:dyDescent="0.25"/>
    <row r="47" spans="6:9" x14ac:dyDescent="0.25"/>
    <row r="48" spans="6:9" x14ac:dyDescent="0.25"/>
    <row r="49" spans="6:9" x14ac:dyDescent="0.25"/>
    <row r="50" spans="6:9" x14ac:dyDescent="0.25"/>
  </sheetData>
  <dataValidations count="4">
    <dataValidation type="list" allowBlank="1" sqref="F10:F50">
      <formula1>"TRUE,FALSE"</formula1>
    </dataValidation>
    <dataValidation type="list" allowBlank="1" sqref="F2:F50">
      <formula1>"TRUE,FALSE"</formula1>
    </dataValidation>
    <dataValidation type="list" allowBlank="1" sqref="I10:I50">
      <formula1>"TRUE,FALSE"</formula1>
    </dataValidation>
    <dataValidation type="list" allowBlank="1" sqref="I2:I50">
      <formula1>"TRUE,FALSE"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Checklist</vt:lpstr>
      <vt:lpstr>Budget</vt:lpstr>
      <vt:lpstr>Vendors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Rows and Cells (rowsandcells.com)</dc:creator>
  <dc:title>Wedding Planner</dc:title>
  <dc:subject/>
  <dc:description/>
  <cp:keywords/>
  <cp:category/>
  <cp:lastModifiedBy>Unknown</cp:lastModifiedBy>
  <dcterms:created xsi:type="dcterms:W3CDTF">2026-10-18T23:17:45Z</dcterms:created>
  <dcterms:modified xsi:type="dcterms:W3CDTF">2026-10-18T23:17:45Z</dcterms:modified>
</cp:coreProperties>
</file>